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7.TB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5" i="1" l="1"/>
  <c r="E5" i="1"/>
  <c r="G5" i="1"/>
  <c r="H5" i="1" s="1"/>
  <c r="L5" i="1"/>
  <c r="R5" i="1"/>
  <c r="AB5" i="1"/>
  <c r="AD5" i="1"/>
  <c r="AH5" i="1"/>
  <c r="AJ5" i="1"/>
  <c r="AT5" i="1"/>
  <c r="AV5" i="1"/>
  <c r="AZ5" i="1"/>
  <c r="BB5" i="1"/>
  <c r="BM5" i="1"/>
  <c r="BQ5" i="1"/>
  <c r="BS5" i="1"/>
  <c r="CD5" i="1"/>
  <c r="CH5" i="1"/>
  <c r="CJ5" i="1"/>
  <c r="B6" i="1"/>
  <c r="E6" i="1"/>
  <c r="G6" i="1"/>
  <c r="H6" i="1" s="1"/>
  <c r="L6" i="1"/>
  <c r="R6" i="1"/>
  <c r="AB6" i="1"/>
  <c r="AD6" i="1"/>
  <c r="AH6" i="1"/>
  <c r="AJ6" i="1"/>
  <c r="AT6" i="1"/>
  <c r="AV6" i="1"/>
  <c r="AZ6" i="1"/>
  <c r="BB6" i="1"/>
  <c r="BM6" i="1"/>
  <c r="BQ6" i="1"/>
  <c r="BS6" i="1"/>
  <c r="CD6" i="1"/>
  <c r="CH6" i="1"/>
  <c r="CJ6" i="1"/>
  <c r="B7" i="1"/>
  <c r="E7" i="1"/>
  <c r="G7" i="1"/>
  <c r="H7" i="1" s="1"/>
  <c r="L7" i="1"/>
  <c r="R7" i="1"/>
  <c r="AB7" i="1"/>
  <c r="AD7" i="1"/>
  <c r="AH7" i="1"/>
  <c r="AJ7" i="1"/>
  <c r="AT7" i="1"/>
  <c r="AV7" i="1"/>
  <c r="AZ7" i="1"/>
  <c r="BB7" i="1"/>
  <c r="BM7" i="1"/>
  <c r="BQ7" i="1"/>
  <c r="BS7" i="1"/>
  <c r="CD7" i="1"/>
  <c r="CH7" i="1"/>
  <c r="CJ7" i="1"/>
  <c r="B8" i="1"/>
  <c r="E8" i="1"/>
  <c r="G8" i="1"/>
  <c r="H8" i="1" s="1"/>
  <c r="L8" i="1"/>
  <c r="R8" i="1"/>
  <c r="AB8" i="1"/>
  <c r="AD8" i="1"/>
  <c r="AH8" i="1"/>
  <c r="AJ8" i="1"/>
  <c r="AT8" i="1"/>
  <c r="AV8" i="1"/>
  <c r="AZ8" i="1"/>
  <c r="BB8" i="1"/>
  <c r="BM8" i="1"/>
  <c r="BQ8" i="1"/>
  <c r="BS8" i="1"/>
  <c r="CD8" i="1"/>
  <c r="CH8" i="1"/>
  <c r="CJ8" i="1"/>
  <c r="B9" i="1"/>
  <c r="E9" i="1"/>
  <c r="G9" i="1"/>
  <c r="H9" i="1" s="1"/>
  <c r="L9" i="1"/>
  <c r="R9" i="1"/>
  <c r="AB9" i="1"/>
  <c r="AD9" i="1"/>
  <c r="AH9" i="1"/>
  <c r="AJ9" i="1"/>
  <c r="AT9" i="1"/>
  <c r="AV9" i="1"/>
  <c r="AZ9" i="1"/>
  <c r="BB9" i="1"/>
  <c r="BM9" i="1"/>
  <c r="BQ9" i="1"/>
  <c r="BS9" i="1"/>
  <c r="CD9" i="1"/>
  <c r="CH9" i="1"/>
  <c r="CJ9" i="1"/>
  <c r="B10" i="1"/>
  <c r="E10" i="1"/>
  <c r="G10" i="1"/>
  <c r="H10" i="1" s="1"/>
  <c r="L10" i="1"/>
  <c r="R10" i="1"/>
  <c r="AB10" i="1"/>
  <c r="AD10" i="1"/>
  <c r="AH10" i="1"/>
  <c r="AJ10" i="1"/>
  <c r="AT10" i="1"/>
  <c r="AV10" i="1"/>
  <c r="AZ10" i="1"/>
  <c r="BB10" i="1"/>
  <c r="BM10" i="1"/>
  <c r="BQ10" i="1"/>
  <c r="BS10" i="1"/>
  <c r="CD10" i="1"/>
  <c r="CH10" i="1"/>
  <c r="CJ10" i="1"/>
  <c r="B11" i="1"/>
  <c r="E11" i="1"/>
  <c r="G11" i="1"/>
  <c r="H11" i="1" s="1"/>
  <c r="L11" i="1"/>
  <c r="R11" i="1"/>
  <c r="AB11" i="1"/>
  <c r="AD11" i="1"/>
  <c r="AH11" i="1"/>
  <c r="AJ11" i="1"/>
  <c r="AT11" i="1"/>
  <c r="AV11" i="1"/>
  <c r="AZ11" i="1"/>
  <c r="BB11" i="1"/>
  <c r="BM11" i="1"/>
  <c r="BQ11" i="1"/>
  <c r="BS11" i="1"/>
  <c r="CD11" i="1"/>
  <c r="CH11" i="1"/>
  <c r="CJ11" i="1"/>
  <c r="B12" i="1"/>
  <c r="E12" i="1"/>
  <c r="G12" i="1"/>
  <c r="H12" i="1" s="1"/>
  <c r="L12" i="1"/>
  <c r="R12" i="1"/>
  <c r="AB12" i="1"/>
  <c r="AD12" i="1"/>
  <c r="AH12" i="1"/>
  <c r="AJ12" i="1"/>
  <c r="AT12" i="1"/>
  <c r="AV12" i="1"/>
  <c r="AZ12" i="1"/>
  <c r="BB12" i="1"/>
  <c r="BM12" i="1"/>
  <c r="BQ12" i="1"/>
  <c r="BS12" i="1"/>
  <c r="CD12" i="1"/>
  <c r="CH12" i="1"/>
  <c r="CJ12" i="1"/>
  <c r="B13" i="1"/>
  <c r="E13" i="1"/>
  <c r="G13" i="1"/>
  <c r="H13" i="1" s="1"/>
  <c r="L13" i="1"/>
  <c r="R13" i="1"/>
  <c r="AB13" i="1"/>
  <c r="AD13" i="1"/>
  <c r="AH13" i="1"/>
  <c r="AJ13" i="1"/>
  <c r="AT13" i="1"/>
  <c r="AV13" i="1"/>
  <c r="AZ13" i="1"/>
  <c r="BB13" i="1"/>
  <c r="BM13" i="1"/>
  <c r="BQ13" i="1"/>
  <c r="BS13" i="1"/>
  <c r="CD13" i="1"/>
  <c r="CH13" i="1"/>
  <c r="CJ13" i="1"/>
  <c r="B14" i="1"/>
  <c r="E14" i="1"/>
  <c r="G14" i="1"/>
  <c r="H14" i="1" s="1"/>
  <c r="L14" i="1"/>
  <c r="R14" i="1"/>
  <c r="AB14" i="1"/>
  <c r="AD14" i="1"/>
  <c r="AH14" i="1"/>
  <c r="AJ14" i="1"/>
  <c r="AT14" i="1"/>
  <c r="AV14" i="1"/>
  <c r="AZ14" i="1"/>
  <c r="BB14" i="1"/>
  <c r="BM14" i="1"/>
  <c r="BQ14" i="1"/>
  <c r="BS14" i="1"/>
  <c r="CD14" i="1"/>
  <c r="CH14" i="1"/>
  <c r="CJ14" i="1"/>
  <c r="B15" i="1"/>
  <c r="E15" i="1"/>
  <c r="G15" i="1"/>
  <c r="H15" i="1" s="1"/>
  <c r="L15" i="1"/>
  <c r="R15" i="1"/>
  <c r="AB15" i="1"/>
  <c r="AD15" i="1"/>
  <c r="AH15" i="1"/>
  <c r="AJ15" i="1"/>
  <c r="AT15" i="1"/>
  <c r="AV15" i="1"/>
  <c r="AZ15" i="1"/>
  <c r="BB15" i="1"/>
  <c r="BM15" i="1"/>
  <c r="BQ15" i="1"/>
  <c r="BS15" i="1"/>
  <c r="CD15" i="1"/>
  <c r="CH15" i="1"/>
  <c r="CJ15" i="1"/>
  <c r="B16" i="1"/>
  <c r="E16" i="1"/>
  <c r="G16" i="1"/>
  <c r="H16" i="1" s="1"/>
  <c r="L16" i="1"/>
  <c r="R16" i="1"/>
  <c r="AB16" i="1"/>
  <c r="AD16" i="1"/>
  <c r="AH16" i="1"/>
  <c r="AJ16" i="1"/>
  <c r="AT16" i="1"/>
  <c r="AV16" i="1"/>
  <c r="AZ16" i="1"/>
  <c r="BB16" i="1"/>
  <c r="BM16" i="1"/>
  <c r="BQ16" i="1"/>
  <c r="BS16" i="1"/>
  <c r="CD16" i="1"/>
  <c r="CH16" i="1"/>
  <c r="CJ16" i="1"/>
  <c r="B17" i="1"/>
  <c r="E17" i="1"/>
  <c r="G17" i="1"/>
  <c r="H17" i="1" s="1"/>
  <c r="L17" i="1"/>
  <c r="R17" i="1"/>
  <c r="AB17" i="1"/>
  <c r="AD17" i="1"/>
  <c r="AH17" i="1"/>
  <c r="AJ17" i="1"/>
  <c r="AT17" i="1"/>
  <c r="AV17" i="1"/>
  <c r="AZ17" i="1"/>
  <c r="BB17" i="1"/>
  <c r="BM17" i="1"/>
  <c r="BQ17" i="1"/>
  <c r="BS17" i="1"/>
  <c r="CD17" i="1"/>
  <c r="CH17" i="1"/>
  <c r="CJ17" i="1"/>
  <c r="B18" i="1"/>
  <c r="E18" i="1"/>
  <c r="G18" i="1"/>
  <c r="H18" i="1" s="1"/>
  <c r="L18" i="1"/>
  <c r="R18" i="1"/>
  <c r="AB18" i="1"/>
  <c r="AD18" i="1"/>
  <c r="AH18" i="1"/>
  <c r="AJ18" i="1"/>
  <c r="AT18" i="1"/>
  <c r="AV18" i="1"/>
  <c r="AZ18" i="1"/>
  <c r="BB18" i="1"/>
  <c r="BM18" i="1"/>
  <c r="BQ18" i="1"/>
  <c r="BS18" i="1"/>
  <c r="CD18" i="1"/>
  <c r="CH18" i="1"/>
  <c r="CJ18" i="1"/>
  <c r="B19" i="1"/>
  <c r="E19" i="1"/>
  <c r="G19" i="1"/>
  <c r="H19" i="1" s="1"/>
  <c r="L19" i="1"/>
  <c r="R19" i="1"/>
  <c r="AB19" i="1"/>
  <c r="AD19" i="1"/>
  <c r="AH19" i="1"/>
  <c r="AJ19" i="1"/>
  <c r="AT19" i="1"/>
  <c r="AV19" i="1"/>
  <c r="AZ19" i="1"/>
  <c r="BB19" i="1"/>
  <c r="BM19" i="1"/>
  <c r="BQ19" i="1"/>
  <c r="BS19" i="1"/>
  <c r="CD19" i="1"/>
  <c r="CH19" i="1"/>
  <c r="CJ19" i="1"/>
  <c r="B20" i="1"/>
  <c r="E20" i="1"/>
  <c r="G20" i="1"/>
  <c r="H20" i="1" s="1"/>
  <c r="L20" i="1"/>
  <c r="R20" i="1"/>
  <c r="AB20" i="1"/>
  <c r="AD20" i="1"/>
  <c r="AH20" i="1"/>
  <c r="AJ20" i="1"/>
  <c r="AT20" i="1"/>
  <c r="AV20" i="1"/>
  <c r="AZ20" i="1"/>
  <c r="BB20" i="1"/>
  <c r="BM20" i="1"/>
  <c r="BQ20" i="1"/>
  <c r="BS20" i="1"/>
  <c r="CD20" i="1"/>
  <c r="CH20" i="1"/>
  <c r="CJ20" i="1"/>
  <c r="B21" i="1"/>
  <c r="E21" i="1"/>
  <c r="G21" i="1"/>
  <c r="H21" i="1" s="1"/>
  <c r="L21" i="1"/>
  <c r="R21" i="1"/>
  <c r="AB21" i="1"/>
  <c r="AD21" i="1"/>
  <c r="AH21" i="1"/>
  <c r="AJ21" i="1"/>
  <c r="AT21" i="1"/>
  <c r="AV21" i="1"/>
  <c r="AZ21" i="1"/>
  <c r="BB21" i="1"/>
  <c r="BM21" i="1"/>
  <c r="BQ21" i="1"/>
  <c r="BS21" i="1"/>
  <c r="CD21" i="1"/>
  <c r="CH21" i="1"/>
  <c r="CJ21" i="1"/>
  <c r="B22" i="1"/>
  <c r="E22" i="1"/>
  <c r="G22" i="1"/>
  <c r="H22" i="1" s="1"/>
  <c r="L22" i="1"/>
  <c r="R22" i="1"/>
  <c r="AB22" i="1"/>
  <c r="AD22" i="1"/>
  <c r="AH22" i="1"/>
  <c r="AJ22" i="1"/>
  <c r="AT22" i="1"/>
  <c r="AV22" i="1"/>
  <c r="AZ22" i="1"/>
  <c r="BB22" i="1"/>
  <c r="BM22" i="1"/>
  <c r="BQ22" i="1"/>
  <c r="BS22" i="1"/>
  <c r="CD22" i="1"/>
  <c r="CH22" i="1"/>
  <c r="CJ22" i="1"/>
  <c r="B23" i="1"/>
  <c r="E23" i="1"/>
  <c r="G23" i="1"/>
  <c r="H23" i="1" s="1"/>
  <c r="L23" i="1"/>
  <c r="R23" i="1"/>
  <c r="AB23" i="1"/>
  <c r="AD23" i="1"/>
  <c r="AH23" i="1"/>
  <c r="AJ23" i="1"/>
  <c r="AT23" i="1"/>
  <c r="AV23" i="1"/>
  <c r="AZ23" i="1"/>
  <c r="BB23" i="1"/>
  <c r="BM23" i="1"/>
  <c r="BQ23" i="1"/>
  <c r="BS23" i="1"/>
  <c r="CD23" i="1"/>
  <c r="CH23" i="1"/>
  <c r="CJ23" i="1"/>
  <c r="B24" i="1"/>
  <c r="E24" i="1"/>
  <c r="G24" i="1"/>
  <c r="H24" i="1" s="1"/>
  <c r="L24" i="1"/>
  <c r="R24" i="1"/>
  <c r="AB24" i="1"/>
  <c r="AD24" i="1"/>
  <c r="AH24" i="1"/>
  <c r="AJ24" i="1"/>
  <c r="AT24" i="1"/>
  <c r="AV24" i="1"/>
  <c r="AZ24" i="1"/>
  <c r="BB24" i="1"/>
  <c r="BM24" i="1"/>
  <c r="BQ24" i="1"/>
  <c r="BS24" i="1"/>
  <c r="CD24" i="1"/>
  <c r="CH24" i="1"/>
  <c r="CJ24" i="1"/>
  <c r="CJ25" i="1" l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</calcChain>
</file>

<file path=xl/sharedStrings.xml><?xml version="1.0" encoding="utf-8"?>
<sst xmlns="http://schemas.openxmlformats.org/spreadsheetml/2006/main" count="393" uniqueCount="239">
  <si>
    <t>Mã 
huyện</t>
  </si>
  <si>
    <t>Mã
 xã</t>
  </si>
  <si>
    <t>Mã
 ấp</t>
  </si>
  <si>
    <t>Stt</t>
  </si>
  <si>
    <t>ma_ts01</t>
  </si>
  <si>
    <t>dt_01</t>
  </si>
  <si>
    <t>ptn_01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</si>
  <si>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</si>
  <si>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</si>
  <si>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</si>
  <si>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</si>
  <si>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</si>
  <si>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</si>
  <si>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</si>
  <si>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</si>
  <si>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</si>
  <si>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</si>
  <si>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ma_ts02</t>
  </si>
  <si>
    <t>dt_02</t>
  </si>
  <si>
    <t>dt_mn02</t>
  </si>
  <si>
    <t>ptn_02</t>
  </si>
  <si>
    <t>tccl_02</t>
  </si>
  <si>
    <t>dt_gc02</t>
  </si>
  <si>
    <t>dn_gc02</t>
  </si>
  <si>
    <t>sl_cg02</t>
  </si>
  <si>
    <t>cp_cg02</t>
  </si>
  <si>
    <t>kc_đn02</t>
  </si>
  <si>
    <t>tg_tn02</t>
  </si>
  <si>
    <t>tg_th02</t>
  </si>
  <si>
    <t>sl_th02</t>
  </si>
  <si>
    <t>mụcđ_nc02</t>
  </si>
  <si>
    <t>ma_ts03</t>
  </si>
  <si>
    <t>dt_03</t>
  </si>
  <si>
    <t>dt_mn03</t>
  </si>
  <si>
    <t>ptn_03</t>
  </si>
  <si>
    <t>tccl_03</t>
  </si>
  <si>
    <t>dt_gc03</t>
  </si>
  <si>
    <t>dn_gc03</t>
  </si>
  <si>
    <t>sl_cg03</t>
  </si>
  <si>
    <t>cp_cg03</t>
  </si>
  <si>
    <t>kc_đn03</t>
  </si>
  <si>
    <t>tg_tn03</t>
  </si>
  <si>
    <t>tg_th03</t>
  </si>
  <si>
    <t>sl_th03</t>
  </si>
  <si>
    <t>mđ_nc03</t>
  </si>
  <si>
    <t>ma_ts04</t>
  </si>
  <si>
    <t>dt_04</t>
  </si>
  <si>
    <t>dt_mn04</t>
  </si>
  <si>
    <t>ptn_04</t>
  </si>
  <si>
    <t>tccl_04</t>
  </si>
  <si>
    <t>dt_gc04</t>
  </si>
  <si>
    <t>dn_gc04</t>
  </si>
  <si>
    <t>sl_cg04</t>
  </si>
  <si>
    <t>cp_cg04</t>
  </si>
  <si>
    <t>kc_đn04</t>
  </si>
  <si>
    <t>tg_tn04</t>
  </si>
  <si>
    <t>tg_th04</t>
  </si>
  <si>
    <t>sl_th04</t>
  </si>
  <si>
    <t>mđ_nc04</t>
  </si>
  <si>
    <t>ma_ts05</t>
  </si>
  <si>
    <t>dt_05</t>
  </si>
  <si>
    <t>dt_mn05</t>
  </si>
  <si>
    <t>ptn_05</t>
  </si>
  <si>
    <t>tccl_05</t>
  </si>
  <si>
    <t>dt_gc05</t>
  </si>
  <si>
    <t>dn_gc05</t>
  </si>
  <si>
    <t>sl_cg05</t>
  </si>
  <si>
    <t>cp_cg05</t>
  </si>
  <si>
    <t>kc_đn05</t>
  </si>
  <si>
    <t>tg_tn05</t>
  </si>
  <si>
    <t>tg_th05</t>
  </si>
  <si>
    <t>sl_th05</t>
  </si>
  <si>
    <t>mđ_nc05</t>
  </si>
  <si>
    <t>mã_tsth01</t>
  </si>
  <si>
    <t>ptn_th01</t>
  </si>
  <si>
    <t>ky_th01</t>
  </si>
  <si>
    <t>ky_th02</t>
  </si>
  <si>
    <t>dt_th01</t>
  </si>
  <si>
    <t>kc_th01</t>
  </si>
  <si>
    <t>dn_tm01</t>
  </si>
  <si>
    <t>mã_tsth02</t>
  </si>
  <si>
    <t>ptn_th02</t>
  </si>
  <si>
    <t>dt_th02</t>
  </si>
  <si>
    <t>kc_th02</t>
  </si>
  <si>
    <t>dn_tm02</t>
  </si>
  <si>
    <t>mã_tsth03</t>
  </si>
  <si>
    <t>ptn_th03</t>
  </si>
  <si>
    <t>ky_th03</t>
  </si>
  <si>
    <t>dt_th03</t>
  </si>
  <si>
    <t>kc_th03</t>
  </si>
  <si>
    <t>dn_tm03</t>
  </si>
  <si>
    <t>mã_tsth04</t>
  </si>
  <si>
    <t>ptn_th04</t>
  </si>
  <si>
    <t>ky_th04</t>
  </si>
  <si>
    <t>dt_th04</t>
  </si>
  <si>
    <t>kc_th04</t>
  </si>
  <si>
    <t>dn_tm04</t>
  </si>
  <si>
    <t>mã_tsth05</t>
  </si>
  <si>
    <t>ptn_th05</t>
  </si>
  <si>
    <t>ky_th05</t>
  </si>
  <si>
    <t>dt_th05</t>
  </si>
  <si>
    <t>kc_th05</t>
  </si>
  <si>
    <t>dn_tm05</t>
  </si>
  <si>
    <t>dt_ntts</t>
  </si>
  <si>
    <t>dt_mt</t>
  </si>
  <si>
    <t>so_ao</t>
  </si>
  <si>
    <t>đao_moi</t>
  </si>
  <si>
    <t>dt_nuoi</t>
  </si>
  <si>
    <t>muc đich</t>
  </si>
  <si>
    <t>dt_sxg</t>
  </si>
  <si>
    <t>dt_tp</t>
  </si>
  <si>
    <t>dt_tsbo</t>
  </si>
  <si>
    <t>nguyễn văn trường</t>
  </si>
  <si>
    <t>lê văn phúc</t>
  </si>
  <si>
    <t>trần văn thương</t>
  </si>
  <si>
    <t>trần văn tâm</t>
  </si>
  <si>
    <t>lê văn sơn</t>
  </si>
  <si>
    <t>lê văn thành</t>
  </si>
  <si>
    <t>nguyễn văn nhịn</t>
  </si>
  <si>
    <t>huỳnh văn hộ</t>
  </si>
  <si>
    <t>lê hoàng vũ</t>
  </si>
  <si>
    <t>đỗ văn liêm</t>
  </si>
  <si>
    <t>nguyễn hùng diên</t>
  </si>
  <si>
    <t>trần văn khế</t>
  </si>
  <si>
    <t>huỳnh văn bé</t>
  </si>
  <si>
    <t>huỳnh văn thành</t>
  </si>
  <si>
    <t>huỳnh văn đang</t>
  </si>
  <si>
    <t>nguyễn văn út nhỏ</t>
  </si>
  <si>
    <t>lê hoàng mol</t>
  </si>
  <si>
    <t>phạm văn xe</t>
  </si>
  <si>
    <t>đỗ văn hùng</t>
  </si>
  <si>
    <t>huỳnh đình đại</t>
  </si>
  <si>
    <t>lê văn cường</t>
  </si>
  <si>
    <t>ngô văn tiến</t>
  </si>
  <si>
    <t>huỳnh văn chiền</t>
  </si>
  <si>
    <t xml:space="preserve">mai thanh hoàng </t>
  </si>
  <si>
    <t>phạm văn thành</t>
  </si>
  <si>
    <t>phạm thanh tùng</t>
  </si>
  <si>
    <t>phạm minh tài</t>
  </si>
  <si>
    <t>huỳnh văn chí</t>
  </si>
  <si>
    <t>nguyễn châu phong</t>
  </si>
  <si>
    <t>nguyễn văn nô</t>
  </si>
  <si>
    <t>đặng văn tảo</t>
  </si>
  <si>
    <t>nguyễn văn sáng</t>
  </si>
  <si>
    <t>tống văn trọng</t>
  </si>
  <si>
    <t>mạc văn thành</t>
  </si>
  <si>
    <t>huỳnh văn thọ</t>
  </si>
  <si>
    <t>chau sóc khúm</t>
  </si>
  <si>
    <t>trương văn do</t>
  </si>
  <si>
    <t>trần duy thanh</t>
  </si>
  <si>
    <t>huỳnh văn ruộng</t>
  </si>
  <si>
    <t>huỳnh văn bào</t>
  </si>
  <si>
    <t>nguyễn văn đáo</t>
  </si>
  <si>
    <t>trần văn tài</t>
  </si>
  <si>
    <t>chau rươnl</t>
  </si>
  <si>
    <t>sơn khol</t>
  </si>
  <si>
    <t>nguyễn thị băng trinh</t>
  </si>
  <si>
    <t>bùi văn hiển</t>
  </si>
  <si>
    <t>nguyễn văn liêm</t>
  </si>
  <si>
    <t>lê phước tín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</si>
  <si>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</si>
  <si>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</si>
  <si>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</si>
  <si>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</si>
  <si>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</si>
  <si>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</si>
  <si>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</si>
  <si>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</si>
  <si>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</si>
  <si>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</si>
  <si>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</si>
  <si>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</si>
  <si>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</si>
  <si>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</si>
  <si>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</si>
  <si>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</si>
  <si>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</si>
  <si>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</si>
  <si>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</si>
  <si>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</si>
  <si>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</si>
  <si>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</si>
  <si>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</si>
  <si>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</si>
  <si>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</si>
  <si>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</si>
  <si>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</si>
  <si>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</si>
  <si>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</si>
  <si>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</si>
  <si>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</si>
  <si>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</si>
  <si>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</si>
  <si>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</si>
  <si>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</si>
  <si>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</si>
  <si>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</si>
  <si>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</si>
  <si>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</si>
  <si>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</si>
  <si>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</si>
  <si>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</si>
  <si>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</si>
  <si>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</si>
  <si>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</si>
  <si>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</si>
  <si>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</si>
  <si>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</si>
  <si>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</si>
  <si>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</si>
  <si>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</si>
  <si>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</si>
  <si>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</si>
  <si>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</si>
  <si>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</si>
  <si>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</si>
  <si>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thâm canh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</si>
  <si>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</si>
  <si>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</si>
  <si>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</si>
  <si>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</si>
  <si>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</si>
  <si>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</si>
  <si>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</si>
  <si>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</si>
  <si>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</si>
  <si>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</si>
  <si>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</si>
  <si>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tên_ts02</t>
  </si>
  <si>
    <t>mục đích nuôi</t>
  </si>
  <si>
    <t>tên_ts03</t>
  </si>
  <si>
    <t>tên_ts04</t>
  </si>
  <si>
    <t>tên_ts05</t>
  </si>
  <si>
    <t>tên_tccl05</t>
  </si>
  <si>
    <t>STT</t>
  </si>
  <si>
    <t xml:space="preserve">Đối tượng </t>
  </si>
  <si>
    <t>Diện tích mặt nước m2</t>
  </si>
  <si>
    <t>DANH SÁCH CƠ SỞ NUÔI THỦY SẢN 2018</t>
  </si>
  <si>
    <t>(Thời điểm điều tra tháng 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</si>
</sst>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52"/>
  <sheetViews>
    <sheetView tabSelected="1" topLeftCell="D43" zoomScale="160" zoomScaleNormal="160" workbookViewId="0">
      <selection activeCell="J11" sqref="J11"/>
    </sheetView>
  </sheetViews>
  <sheetFormatPr defaultRowHeight="11.25" x14ac:dyDescent="0.2"/>
  <cols>
    <col min="1" max="1" width="5.140625" style="1" hidden="1" customWidth="1"/>
    <col min="2" max="2" width="16.7109375" style="1" hidden="1" customWidth="1"/>
    <col min="3" max="3" width="6" style="1" hidden="1" customWidth="1"/>
    <col min="4" max="4" width="3.85546875" style="1" customWidth="1"/>
    <col min="5" max="5" width="17.42578125" style="1" customWidth="1"/>
    <col min="6" max="6" width="4" style="1" hidden="1" customWidth="1"/>
    <col min="7" max="7" width="7" style="1" hidden="1" customWidth="1"/>
    <col min="8" max="8" width="14.85546875" style="1" customWidth="1"/>
    <col min="9" max="9" width="3.5703125" style="1" customWidth="1"/>
    <col min="10" max="10" width="20.85546875" style="1" customWidth="1"/>
    <col min="11" max="11" width="9.28515625" style="1" hidden="1" customWidth="1"/>
    <col min="12" max="12" width="12.28515625" style="1" customWidth="1"/>
    <col min="13" max="13" width="9.28515625" style="1" hidden="1" customWidth="1"/>
    <col min="14" max="14" width="16.28515625" style="1" bestFit="1" customWidth="1"/>
    <col min="15" max="15" width="9.28515625" style="1" hidden="1" customWidth="1"/>
    <col min="16" max="16" width="12.42578125" style="21" hidden="1" customWidth="1"/>
    <col min="17" max="17" width="8.28515625" style="1" hidden="1" customWidth="1"/>
    <col min="18" max="18" width="9.5703125" style="1" hidden="1" customWidth="1"/>
    <col min="19" max="19" width="9.28515625" style="1" hidden="1" customWidth="1"/>
    <col min="20" max="20" width="9.5703125" style="1" hidden="1" customWidth="1"/>
    <col min="21" max="27" width="9.28515625" style="1" hidden="1" customWidth="1"/>
    <col min="28" max="28" width="11.85546875" style="1" hidden="1" customWidth="1"/>
    <col min="29" max="29" width="9.28515625" style="1" hidden="1" customWidth="1"/>
    <col min="30" max="30" width="9.5703125" style="1" hidden="1" customWidth="1"/>
    <col min="31" max="33" width="9.28515625" style="1" hidden="1" customWidth="1"/>
    <col min="34" max="34" width="10.7109375" style="1" hidden="1" customWidth="1"/>
    <col min="35" max="35" width="9.28515625" style="1" hidden="1" customWidth="1"/>
    <col min="36" max="36" width="9.140625" style="1" hidden="1" customWidth="1"/>
    <col min="37" max="37" width="9.28515625" style="1" hidden="1" customWidth="1"/>
    <col min="38" max="38" width="9.5703125" style="1" hidden="1" customWidth="1"/>
    <col min="39" max="45" width="9.28515625" style="1" hidden="1" customWidth="1"/>
    <col min="46" max="46" width="11.42578125" style="1" hidden="1" customWidth="1"/>
    <col min="47" max="47" width="9.28515625" style="1" hidden="1" customWidth="1"/>
    <col min="48" max="48" width="8.5703125" style="1" hidden="1" customWidth="1"/>
    <col min="49" max="50" width="9.28515625" style="1" hidden="1" customWidth="1"/>
    <col min="51" max="51" width="10" style="1" hidden="1" customWidth="1"/>
    <col min="52" max="52" width="10.85546875" style="1" hidden="1" customWidth="1"/>
    <col min="53" max="53" width="9.28515625" style="1" hidden="1" customWidth="1"/>
    <col min="54" max="54" width="10.140625" style="1" hidden="1" customWidth="1"/>
    <col min="55" max="55" width="9.28515625" style="1" hidden="1" customWidth="1"/>
    <col min="56" max="56" width="9.5703125" style="1" hidden="1" customWidth="1"/>
    <col min="57" max="64" width="9.28515625" style="1" hidden="1" customWidth="1"/>
    <col min="65" max="65" width="9.140625" style="1" hidden="1" customWidth="1"/>
    <col min="66" max="68" width="9.28515625" style="1" hidden="1" customWidth="1"/>
    <col min="69" max="69" width="11.85546875" style="1" hidden="1" customWidth="1"/>
    <col min="70" max="70" width="9.28515625" style="1" hidden="1" customWidth="1"/>
    <col min="71" max="71" width="11" style="1" hidden="1" customWidth="1"/>
    <col min="72" max="72" width="9.28515625" style="1" hidden="1" customWidth="1"/>
    <col min="73" max="73" width="9.5703125" style="1" hidden="1" customWidth="1"/>
    <col min="74" max="85" width="9.28515625" style="1" hidden="1" customWidth="1"/>
    <col min="86" max="86" width="11.42578125" style="1" hidden="1" customWidth="1"/>
    <col min="87" max="89" width="9.28515625" style="1" hidden="1" customWidth="1"/>
    <col min="90" max="90" width="9.5703125" style="1" hidden="1" customWidth="1"/>
    <col min="91" max="104" width="9.28515625" style="1" hidden="1" customWidth="1"/>
    <col min="105" max="105" width="9.5703125" style="1" hidden="1" customWidth="1"/>
    <col min="106" max="112" width="9.28515625" style="1" hidden="1" customWidth="1"/>
    <col min="113" max="113" width="9.5703125" style="1" hidden="1" customWidth="1"/>
    <col min="114" max="120" width="9.28515625" style="1" hidden="1" customWidth="1"/>
    <col min="121" max="121" width="9.5703125" style="1" hidden="1" customWidth="1"/>
    <col min="122" max="128" width="9.28515625" style="1" hidden="1" customWidth="1"/>
    <col min="129" max="129" width="9.5703125" style="1" hidden="1" customWidth="1"/>
    <col min="130" max="136" width="9.28515625" style="1" hidden="1" customWidth="1"/>
    <col min="137" max="137" width="9.5703125" style="1" hidden="1" customWidth="1"/>
    <col min="138" max="146" width="9.28515625" style="1" hidden="1" customWidth="1"/>
    <col min="147" max="147" width="0" style="1" hidden="1" customWidth="1"/>
    <col min="148" max="16384" width="9.140625" style="1"/>
  </cols>
  <sheetData>
    <row r="1" spans="1:146" x14ac:dyDescent="0.2">
      <c r="D1" s="23" t="s">
        <v>237</v>
      </c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6" x14ac:dyDescent="0.2">
      <c r="D2" s="22" t="s">
        <v>238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6" ht="6.75" customHeight="1" x14ac:dyDescent="0.2"/>
    <row r="4" spans="1:146" s="4" customFormat="1" ht="12" customHeight="1" x14ac:dyDescent="0.25">
      <c r="A4" s="3" t="s">
        <v>0</v>
      </c>
      <c r="B4" s="3" t="s">
        <v>209</v>
      </c>
      <c r="C4" s="4" t="s">
        <v>1</v>
      </c>
      <c r="D4" s="11" t="s">
        <v>234</v>
      </c>
      <c r="E4" s="11" t="s">
        <v>210</v>
      </c>
      <c r="F4" s="12" t="s">
        <v>2</v>
      </c>
      <c r="G4" s="12"/>
      <c r="H4" s="12" t="s">
        <v>211</v>
      </c>
      <c r="I4" s="11" t="s">
        <v>3</v>
      </c>
      <c r="J4" s="12" t="s">
        <v>160</v>
      </c>
      <c r="K4" s="11" t="s">
        <v>4</v>
      </c>
      <c r="L4" s="11" t="s">
        <v>235</v>
      </c>
      <c r="M4" s="11" t="s">
        <v>5</v>
      </c>
      <c r="N4" s="11" t="s">
        <v>236</v>
      </c>
      <c r="O4" s="15" t="s">
        <v>6</v>
      </c>
      <c r="P4" s="20" t="s">
        <v>212</v>
      </c>
      <c r="Q4" s="4" t="s">
        <v>7</v>
      </c>
      <c r="R4" s="4" t="s">
        <v>217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16</v>
      </c>
      <c r="AB4" s="4" t="s">
        <v>224</v>
      </c>
      <c r="AC4" s="4" t="s">
        <v>17</v>
      </c>
      <c r="AD4" s="4" t="s">
        <v>228</v>
      </c>
      <c r="AE4" s="4" t="s">
        <v>18</v>
      </c>
      <c r="AF4" s="4" t="s">
        <v>19</v>
      </c>
      <c r="AG4" s="4" t="s">
        <v>20</v>
      </c>
      <c r="AH4" s="4" t="s">
        <v>212</v>
      </c>
      <c r="AI4" s="4" t="s">
        <v>21</v>
      </c>
      <c r="AJ4" s="4" t="s">
        <v>217</v>
      </c>
      <c r="AK4" s="4" t="s">
        <v>22</v>
      </c>
      <c r="AL4" s="4" t="s">
        <v>23</v>
      </c>
      <c r="AM4" s="4" t="s">
        <v>24</v>
      </c>
      <c r="AN4" s="4" t="s">
        <v>25</v>
      </c>
      <c r="AO4" s="4" t="s">
        <v>26</v>
      </c>
      <c r="AP4" s="4" t="s">
        <v>27</v>
      </c>
      <c r="AQ4" s="4" t="s">
        <v>28</v>
      </c>
      <c r="AR4" s="4" t="s">
        <v>29</v>
      </c>
      <c r="AS4" s="4" t="s">
        <v>30</v>
      </c>
      <c r="AT4" s="4" t="s">
        <v>229</v>
      </c>
      <c r="AU4" s="4" t="s">
        <v>31</v>
      </c>
      <c r="AV4" s="4" t="s">
        <v>230</v>
      </c>
      <c r="AW4" s="4" t="s">
        <v>32</v>
      </c>
      <c r="AX4" s="4" t="s">
        <v>33</v>
      </c>
      <c r="AY4" s="4" t="s">
        <v>34</v>
      </c>
      <c r="AZ4" s="4" t="s">
        <v>212</v>
      </c>
      <c r="BA4" s="4" t="s">
        <v>35</v>
      </c>
      <c r="BB4" s="4" t="s">
        <v>217</v>
      </c>
      <c r="BC4" s="4" t="s">
        <v>36</v>
      </c>
      <c r="BD4" s="4" t="s">
        <v>37</v>
      </c>
      <c r="BE4" s="4" t="s">
        <v>38</v>
      </c>
      <c r="BF4" s="4" t="s">
        <v>39</v>
      </c>
      <c r="BG4" s="4" t="s">
        <v>40</v>
      </c>
      <c r="BH4" s="4" t="s">
        <v>41</v>
      </c>
      <c r="BI4" s="4" t="s">
        <v>42</v>
      </c>
      <c r="BJ4" s="4" t="s">
        <v>43</v>
      </c>
      <c r="BK4" s="4" t="s">
        <v>44</v>
      </c>
      <c r="BL4" s="4" t="s">
        <v>45</v>
      </c>
      <c r="BM4" s="4" t="s">
        <v>231</v>
      </c>
      <c r="BN4" s="4" t="s">
        <v>46</v>
      </c>
      <c r="BO4" s="4" t="s">
        <v>47</v>
      </c>
      <c r="BP4" s="4" t="s">
        <v>48</v>
      </c>
      <c r="BQ4" s="4" t="s">
        <v>212</v>
      </c>
      <c r="BR4" s="4" t="s">
        <v>49</v>
      </c>
      <c r="BS4" s="4" t="s">
        <v>217</v>
      </c>
      <c r="BT4" s="4" t="s">
        <v>50</v>
      </c>
      <c r="BU4" s="4" t="s">
        <v>51</v>
      </c>
      <c r="BV4" s="4" t="s">
        <v>52</v>
      </c>
      <c r="BW4" s="4" t="s">
        <v>53</v>
      </c>
      <c r="BX4" s="4" t="s">
        <v>54</v>
      </c>
      <c r="BY4" s="4" t="s">
        <v>55</v>
      </c>
      <c r="BZ4" s="4" t="s">
        <v>56</v>
      </c>
      <c r="CA4" s="4" t="s">
        <v>57</v>
      </c>
      <c r="CB4" s="4" t="s">
        <v>58</v>
      </c>
      <c r="CC4" s="4" t="s">
        <v>59</v>
      </c>
      <c r="CD4" s="4" t="s">
        <v>232</v>
      </c>
      <c r="CE4" s="4" t="s">
        <v>60</v>
      </c>
      <c r="CF4" s="4" t="s">
        <v>61</v>
      </c>
      <c r="CG4" s="4" t="s">
        <v>62</v>
      </c>
      <c r="CH4" s="4" t="s">
        <v>212</v>
      </c>
      <c r="CI4" s="4" t="s">
        <v>63</v>
      </c>
      <c r="CJ4" s="4" t="s">
        <v>233</v>
      </c>
      <c r="CK4" s="4" t="s">
        <v>64</v>
      </c>
      <c r="CL4" s="4" t="s">
        <v>65</v>
      </c>
      <c r="CM4" s="4" t="s">
        <v>66</v>
      </c>
      <c r="CN4" s="4" t="s">
        <v>67</v>
      </c>
      <c r="CO4" s="4" t="s">
        <v>68</v>
      </c>
      <c r="CP4" s="4" t="s">
        <v>69</v>
      </c>
      <c r="CQ4" s="4" t="s">
        <v>70</v>
      </c>
      <c r="CR4" s="4" t="s">
        <v>71</v>
      </c>
      <c r="CS4" s="4" t="s">
        <v>72</v>
      </c>
      <c r="CT4" s="4" t="s">
        <v>73</v>
      </c>
      <c r="CU4" s="4" t="s">
        <v>74</v>
      </c>
      <c r="CV4" s="4" t="s">
        <v>75</v>
      </c>
      <c r="CW4" s="4" t="s">
        <v>76</v>
      </c>
      <c r="CX4" s="4" t="s">
        <v>77</v>
      </c>
      <c r="CY4" s="4" t="s">
        <v>15</v>
      </c>
      <c r="CZ4" s="4" t="s">
        <v>78</v>
      </c>
      <c r="DA4" s="4" t="s">
        <v>79</v>
      </c>
      <c r="DB4" s="4" t="s">
        <v>80</v>
      </c>
      <c r="DC4" s="4" t="s">
        <v>81</v>
      </c>
      <c r="DD4" s="4" t="s">
        <v>76</v>
      </c>
      <c r="DE4" s="4" t="s">
        <v>76</v>
      </c>
      <c r="DF4" s="4" t="s">
        <v>82</v>
      </c>
      <c r="DG4" s="4" t="s">
        <v>29</v>
      </c>
      <c r="DH4" s="4" t="s">
        <v>83</v>
      </c>
      <c r="DI4" s="4" t="s">
        <v>84</v>
      </c>
      <c r="DJ4" s="4" t="s">
        <v>85</v>
      </c>
      <c r="DK4" s="4" t="s">
        <v>86</v>
      </c>
      <c r="DL4" s="4" t="s">
        <v>87</v>
      </c>
      <c r="DM4" s="4" t="s">
        <v>87</v>
      </c>
      <c r="DN4" s="4" t="s">
        <v>88</v>
      </c>
      <c r="DO4" s="4" t="s">
        <v>43</v>
      </c>
      <c r="DP4" s="4" t="s">
        <v>89</v>
      </c>
      <c r="DQ4" s="4" t="s">
        <v>90</v>
      </c>
      <c r="DR4" s="4" t="s">
        <v>91</v>
      </c>
      <c r="DS4" s="4" t="s">
        <v>92</v>
      </c>
      <c r="DT4" s="4" t="s">
        <v>93</v>
      </c>
      <c r="DU4" s="4" t="s">
        <v>93</v>
      </c>
      <c r="DV4" s="4" t="s">
        <v>94</v>
      </c>
      <c r="DW4" s="4" t="s">
        <v>57</v>
      </c>
      <c r="DX4" s="4" t="s">
        <v>95</v>
      </c>
      <c r="DY4" s="4" t="s">
        <v>96</v>
      </c>
      <c r="DZ4" s="4" t="s">
        <v>97</v>
      </c>
      <c r="EA4" s="4" t="s">
        <v>98</v>
      </c>
      <c r="EB4" s="4" t="s">
        <v>99</v>
      </c>
      <c r="EC4" s="4" t="s">
        <v>99</v>
      </c>
      <c r="ED4" s="4" t="s">
        <v>100</v>
      </c>
      <c r="EE4" s="4" t="s">
        <v>71</v>
      </c>
      <c r="EF4" s="4" t="s">
        <v>101</v>
      </c>
      <c r="EG4" s="4" t="s">
        <v>102</v>
      </c>
      <c r="EH4" s="4" t="s">
        <v>103</v>
      </c>
      <c r="EI4" s="4" t="s">
        <v>104</v>
      </c>
      <c r="EJ4" s="4" t="s">
        <v>105</v>
      </c>
      <c r="EK4" s="4" t="s">
        <v>106</v>
      </c>
      <c r="EL4" s="4" t="s">
        <v>107</v>
      </c>
      <c r="EM4" s="4" t="s">
        <v>108</v>
      </c>
      <c r="EN4" s="4" t="s">
        <v>109</v>
      </c>
      <c r="EO4" s="4" t="s">
        <v>110</v>
      </c>
      <c r="EP4" s="4" t="s">
        <v>111</v>
      </c>
    </row>
    <row r="5" spans="1:146" x14ac:dyDescent="0.2">
      <c r="A5" s="1">
        <v>890</v>
      </c>
      <c r="B5" s="1" t="str">
        <f>VLOOKUP(A5,'[1]Danh muc huyen'!B$8:C$18,2,0)</f>
        <v xml:space="preserve">Huyện Tịnh Biên </v>
      </c>
      <c r="C5" s="1">
        <v>30502</v>
      </c>
      <c r="D5" s="5">
        <v>1</v>
      </c>
      <c r="E5" s="6" t="str">
        <f>VLOOKUP(C5,[1]DanhMuc_31_03_2012!B$7:C$173,2,0)</f>
        <v>Thị trấn Nhà Bàng</v>
      </c>
      <c r="F5" s="6">
        <v>3</v>
      </c>
      <c r="G5" s="6" t="str">
        <f t="shared" ref="G5:G25" si="0">TEXT(C5,"00000")&amp;TEXT(F5,"00")</f>
        <v>3050203</v>
      </c>
      <c r="H5" s="6" t="str">
        <f>VLOOKUP(VALUE(G5),[1]Danhmuc_31_3_2012!E$6:G$894,3,0)</f>
        <v>Khóm Sơn Đông</v>
      </c>
      <c r="I5" s="6">
        <v>1</v>
      </c>
      <c r="J5" s="6" t="s">
        <v>120</v>
      </c>
      <c r="K5" s="6">
        <v>4</v>
      </c>
      <c r="L5" s="6" t="str">
        <f>IFERROR(VLOOKUP(K5,dm_ts!$B$3:$C$24,2,0)," ")</f>
        <v>Cá rô phi</v>
      </c>
      <c r="M5" s="6">
        <v>500</v>
      </c>
      <c r="N5" s="6">
        <v>300</v>
      </c>
      <c r="O5" s="16">
        <v>3</v>
      </c>
      <c r="P5" s="21" t="s">
        <v>213</v>
      </c>
      <c r="Q5" s="1">
        <v>0</v>
      </c>
      <c r="R5" s="1" t="str">
        <f>IFERROR(VLOOKUP(Q5,dm_ts!$G$4:$H$9,2,0)," ")</f>
        <v xml:space="preserve"> </v>
      </c>
      <c r="U5" s="1">
        <v>1E-3</v>
      </c>
      <c r="V5" s="1">
        <v>0</v>
      </c>
      <c r="W5" s="1">
        <v>400</v>
      </c>
      <c r="X5" s="1">
        <v>43392</v>
      </c>
      <c r="Y5" s="1">
        <v>43300</v>
      </c>
      <c r="Z5" s="1">
        <v>0.1</v>
      </c>
      <c r="AA5" s="1">
        <v>3</v>
      </c>
      <c r="AB5" s="1" t="str">
        <f>IFERROR(VLOOKUP(AA5,dm_ts!$G$12:$H$14,2,0)," ")</f>
        <v xml:space="preserve">Không xác định </v>
      </c>
      <c r="AD5" s="1" t="str">
        <f>IFERROR(VLOOKUP(AC5,dm_ts!$B$3:$C$24,2,0)," ")</f>
        <v xml:space="preserve"> </v>
      </c>
      <c r="AH5" s="1" t="str">
        <f t="shared" ref="AH5:AH25" si="1">IFERROR(IF(AG5=1,"thâm canh",IF(AG5=2,"bán thâm canh",IF(AG5=3,"quảng canh"," ")))," ")</f>
        <v xml:space="preserve"> </v>
      </c>
      <c r="AI5" s="1" t="s">
        <v>215</v>
      </c>
      <c r="AJ5" s="1" t="str">
        <f>IFERROR(VLOOKUP(AI5,dm_ts!$G$4:$H$9,2,0)," ")</f>
        <v xml:space="preserve"> </v>
      </c>
      <c r="AS5" s="1">
        <v>0</v>
      </c>
      <c r="AT5" s="1" t="str">
        <f>IFERROR(VLOOKUP(AS5,dm_ts!$G$12:$H$14,2,0)," ")</f>
        <v xml:space="preserve"> </v>
      </c>
      <c r="AV5" s="1" t="str">
        <f>IFERROR(VLOOKUP(AU5,dm_ts!$B$3:$C$24,2,0)," ")</f>
        <v xml:space="preserve"> </v>
      </c>
      <c r="AY5" s="1" t="s">
        <v>215</v>
      </c>
      <c r="AZ5" s="1" t="str">
        <f t="shared" ref="AZ5:AZ25" si="2">IF(AY5=1,"thâm canh",IF(AY5=2,"bán thâm canh",IF(AY5=3,"quảng canh"," ")))</f>
        <v xml:space="preserve"> </v>
      </c>
      <c r="BB5" s="1" t="str">
        <f>IFERROR(VLOOKUP(BA5,dm_ts!$G$4:$H$9,2,0)," ")</f>
        <v xml:space="preserve"> </v>
      </c>
      <c r="BM5" s="1" t="str">
        <f>IFERROR(VLOOKUP(BL5,dm_ts!$B$3:$C$24,2,0)," ")</f>
        <v xml:space="preserve"> </v>
      </c>
      <c r="BQ5" s="1" t="str">
        <f t="shared" ref="BQ5:BQ25" si="3">IF(BP5=1,"thâm canh",IF(BP5=2,"bán thâm canh",IF(BP5=3,"quảng canh"," ")))</f>
        <v xml:space="preserve"> </v>
      </c>
      <c r="BS5" s="1" t="str">
        <f>IFERROR(VLOOKUP(BR5,dm_ts!$G$4:$H$9,2,0)," ")</f>
        <v xml:space="preserve"> </v>
      </c>
      <c r="CD5" s="1" t="str">
        <f>IFERROR(VLOOKUP(CC5,dm_ts!$B$3:$C$24,2,0)," ")</f>
        <v xml:space="preserve"> </v>
      </c>
      <c r="CH5" s="1" t="str">
        <f t="shared" ref="CH5:CH25" si="4">IF(CG5=1,"thâm canh",IF(CG5=2,"bán thâm canh",IF(CG5=3,"quảng canh"," ")))</f>
        <v xml:space="preserve"> </v>
      </c>
      <c r="CJ5" s="1" t="str">
        <f>IFERROR(VLOOKUP(CI5,dm_ts!$G$4:$H$9,2,0)," ")</f>
        <v xml:space="preserve"> </v>
      </c>
    </row>
    <row r="6" spans="1:146" x14ac:dyDescent="0.2">
      <c r="A6" s="1">
        <v>890</v>
      </c>
      <c r="B6" s="1" t="str">
        <f>VLOOKUP(A6,'[1]Danh muc huyen'!B$8:C$18,2,0)</f>
        <v xml:space="preserve">Huyện Tịnh Biên </v>
      </c>
      <c r="C6" s="1">
        <v>30502</v>
      </c>
      <c r="D6" s="13">
        <v>2</v>
      </c>
      <c r="E6" s="14" t="str">
        <f>VLOOKUP(C6,[1]DanhMuc_31_03_2012!B$7:C$173,2,0)</f>
        <v>Thị trấn Nhà Bàng</v>
      </c>
      <c r="F6" s="14">
        <v>5</v>
      </c>
      <c r="G6" s="14" t="str">
        <f t="shared" si="0"/>
        <v>3050205</v>
      </c>
      <c r="H6" s="14" t="str">
        <f>VLOOKUP(VALUE(G6),[1]Danhmuc_31_3_2012!E$6:G$894,3,0)</f>
        <v>Khóm Hòa Hưng</v>
      </c>
      <c r="I6" s="14">
        <v>1</v>
      </c>
      <c r="J6" s="14" t="s">
        <v>128</v>
      </c>
      <c r="K6" s="14">
        <v>6</v>
      </c>
      <c r="L6" s="14" t="str">
        <f>IFERROR(VLOOKUP(K6,dm_ts!$B$3:$C$24,2,0)," ")</f>
        <v>Cá trê</v>
      </c>
      <c r="M6" s="14">
        <v>1300</v>
      </c>
      <c r="N6" s="14">
        <v>1000</v>
      </c>
      <c r="O6" s="17">
        <v>3</v>
      </c>
      <c r="P6" s="21" t="s">
        <v>213</v>
      </c>
      <c r="Q6" s="1">
        <v>0</v>
      </c>
      <c r="R6" s="1" t="str">
        <f>IFERROR(VLOOKUP(Q6,dm_ts!$G$4:$H$9,2,0)," ")</f>
        <v xml:space="preserve"> </v>
      </c>
      <c r="U6" s="1">
        <v>3.0000000000000001E-3</v>
      </c>
      <c r="V6" s="1">
        <v>1.5</v>
      </c>
      <c r="W6" s="1">
        <v>1000</v>
      </c>
      <c r="X6" s="1">
        <v>43237</v>
      </c>
      <c r="Y6" s="1">
        <v>43392</v>
      </c>
      <c r="Z6" s="1">
        <v>2</v>
      </c>
      <c r="AA6" s="1">
        <v>2</v>
      </c>
      <c r="AB6" s="1" t="str">
        <f>IFERROR(VLOOKUP(AA6,dm_ts!$G$12:$H$14,2,0)," ")</f>
        <v>Tiêu thụ nội địa</v>
      </c>
      <c r="AD6" s="1" t="str">
        <f>IFERROR(VLOOKUP(AC6,dm_ts!$B$3:$C$24,2,0)," ")</f>
        <v xml:space="preserve"> </v>
      </c>
      <c r="AH6" s="1" t="str">
        <f t="shared" si="1"/>
        <v xml:space="preserve"> </v>
      </c>
      <c r="AI6" s="1" t="s">
        <v>215</v>
      </c>
      <c r="AJ6" s="1" t="str">
        <f>IFERROR(VLOOKUP(AI6,dm_ts!$G$4:$H$9,2,0)," ")</f>
        <v xml:space="preserve"> </v>
      </c>
      <c r="AS6" s="1">
        <v>0</v>
      </c>
      <c r="AT6" s="1" t="str">
        <f>IFERROR(VLOOKUP(AS6,dm_ts!$G$12:$H$14,2,0)," ")</f>
        <v xml:space="preserve"> </v>
      </c>
      <c r="AV6" s="1" t="str">
        <f>IFERROR(VLOOKUP(AU6,dm_ts!$B$3:$C$24,2,0)," ")</f>
        <v xml:space="preserve"> </v>
      </c>
      <c r="AY6" s="1" t="s">
        <v>215</v>
      </c>
      <c r="AZ6" s="1" t="str">
        <f t="shared" si="2"/>
        <v xml:space="preserve"> </v>
      </c>
      <c r="BB6" s="1" t="str">
        <f>IFERROR(VLOOKUP(BA6,dm_ts!$G$4:$H$9,2,0)," ")</f>
        <v xml:space="preserve"> </v>
      </c>
      <c r="BM6" s="1" t="str">
        <f>IFERROR(VLOOKUP(BL6,dm_ts!$B$3:$C$24,2,0)," ")</f>
        <v xml:space="preserve"> </v>
      </c>
      <c r="BQ6" s="1" t="str">
        <f t="shared" si="3"/>
        <v xml:space="preserve"> </v>
      </c>
      <c r="BS6" s="1" t="str">
        <f>IFERROR(VLOOKUP(BR6,dm_ts!$G$4:$H$9,2,0)," ")</f>
        <v xml:space="preserve"> </v>
      </c>
      <c r="CD6" s="1" t="str">
        <f>IFERROR(VLOOKUP(CC6,dm_ts!$B$3:$C$24,2,0)," ")</f>
        <v xml:space="preserve"> </v>
      </c>
      <c r="CH6" s="1" t="str">
        <f t="shared" si="4"/>
        <v xml:space="preserve"> </v>
      </c>
      <c r="CJ6" s="1" t="str">
        <f>IFERROR(VLOOKUP(CI6,dm_ts!$G$4:$H$9,2,0)," ")</f>
        <v xml:space="preserve"> </v>
      </c>
    </row>
    <row r="7" spans="1:146" x14ac:dyDescent="0.2">
      <c r="A7" s="1">
        <v>890</v>
      </c>
      <c r="B7" s="1" t="str">
        <f>VLOOKUP(A7,'[1]Danh muc huyen'!B$8:C$18,2,0)</f>
        <v xml:space="preserve">Huyện Tịnh Biên </v>
      </c>
      <c r="C7" s="1">
        <v>30502</v>
      </c>
      <c r="D7" s="7">
        <v>3</v>
      </c>
      <c r="E7" s="8" t="str">
        <f>VLOOKUP(C7,[1]DanhMuc_31_03_2012!B$7:C$173,2,0)</f>
        <v>Thị trấn Nhà Bàng</v>
      </c>
      <c r="F7" s="8">
        <v>5</v>
      </c>
      <c r="G7" s="8" t="str">
        <f t="shared" si="0"/>
        <v>3050205</v>
      </c>
      <c r="H7" s="8" t="str">
        <f>VLOOKUP(VALUE(G7),[1]Danhmuc_31_3_2012!E$6:G$894,3,0)</f>
        <v>Khóm Hòa Hưng</v>
      </c>
      <c r="I7" s="8">
        <v>2</v>
      </c>
      <c r="J7" s="8" t="s">
        <v>129</v>
      </c>
      <c r="K7" s="8">
        <v>1</v>
      </c>
      <c r="L7" s="8" t="str">
        <f>IFERROR(VLOOKUP(K7,dm_ts!$B$3:$C$24,2,0)," ")</f>
        <v>Cá tra</v>
      </c>
      <c r="M7" s="8">
        <v>700</v>
      </c>
      <c r="N7" s="8">
        <v>400</v>
      </c>
      <c r="O7" s="18">
        <v>3</v>
      </c>
      <c r="P7" s="21" t="s">
        <v>213</v>
      </c>
      <c r="Q7" s="1">
        <v>0</v>
      </c>
      <c r="R7" s="1" t="str">
        <f>IFERROR(VLOOKUP(Q7,dm_ts!$G$4:$H$9,2,0)," ")</f>
        <v xml:space="preserve"> </v>
      </c>
      <c r="U7" s="1">
        <v>1E-3</v>
      </c>
      <c r="V7" s="1">
        <v>3.5000000000000003E-2</v>
      </c>
      <c r="W7" s="1">
        <v>100</v>
      </c>
      <c r="X7" s="1">
        <v>43390</v>
      </c>
      <c r="Y7" s="1">
        <v>43120</v>
      </c>
      <c r="Z7" s="1">
        <v>0.01</v>
      </c>
      <c r="AA7" s="1">
        <v>3</v>
      </c>
      <c r="AB7" s="1" t="str">
        <f>IFERROR(VLOOKUP(AA7,dm_ts!$G$12:$H$14,2,0)," ")</f>
        <v xml:space="preserve">Không xác định </v>
      </c>
      <c r="AD7" s="1" t="str">
        <f>IFERROR(VLOOKUP(AC7,dm_ts!$B$3:$C$24,2,0)," ")</f>
        <v xml:space="preserve"> </v>
      </c>
      <c r="AH7" s="1" t="str">
        <f t="shared" si="1"/>
        <v xml:space="preserve"> </v>
      </c>
      <c r="AI7" s="1" t="s">
        <v>215</v>
      </c>
      <c r="AJ7" s="1" t="str">
        <f>IFERROR(VLOOKUP(AI7,dm_ts!$G$4:$H$9,2,0)," ")</f>
        <v xml:space="preserve"> </v>
      </c>
      <c r="AS7" s="1">
        <v>0</v>
      </c>
      <c r="AT7" s="1" t="str">
        <f>IFERROR(VLOOKUP(AS7,dm_ts!$G$12:$H$14,2,0)," ")</f>
        <v xml:space="preserve"> </v>
      </c>
      <c r="AV7" s="1" t="str">
        <f>IFERROR(VLOOKUP(AU7,dm_ts!$B$3:$C$24,2,0)," ")</f>
        <v xml:space="preserve"> </v>
      </c>
      <c r="AY7" s="1" t="s">
        <v>215</v>
      </c>
      <c r="AZ7" s="1" t="str">
        <f t="shared" si="2"/>
        <v xml:space="preserve"> </v>
      </c>
      <c r="BB7" s="1" t="str">
        <f>IFERROR(VLOOKUP(BA7,dm_ts!$G$4:$H$9,2,0)," ")</f>
        <v xml:space="preserve"> </v>
      </c>
      <c r="BM7" s="1" t="str">
        <f>IFERROR(VLOOKUP(BL7,dm_ts!$B$3:$C$24,2,0)," ")</f>
        <v xml:space="preserve"> </v>
      </c>
      <c r="BQ7" s="1" t="str">
        <f t="shared" si="3"/>
        <v xml:space="preserve"> </v>
      </c>
      <c r="BS7" s="1" t="str">
        <f>IFERROR(VLOOKUP(BR7,dm_ts!$G$4:$H$9,2,0)," ")</f>
        <v xml:space="preserve"> </v>
      </c>
      <c r="CD7" s="1" t="str">
        <f>IFERROR(VLOOKUP(CC7,dm_ts!$B$3:$C$24,2,0)," ")</f>
        <v xml:space="preserve"> </v>
      </c>
      <c r="CH7" s="1" t="str">
        <f t="shared" si="4"/>
        <v xml:space="preserve"> </v>
      </c>
      <c r="CJ7" s="1" t="str">
        <f>IFERROR(VLOOKUP(CI7,dm_ts!$G$4:$H$9,2,0)," ")</f>
        <v xml:space="preserve"> </v>
      </c>
      <c r="EH7" s="1">
        <v>700</v>
      </c>
      <c r="EI7" s="1">
        <v>400</v>
      </c>
      <c r="EJ7" s="1">
        <v>1</v>
      </c>
      <c r="EK7" s="1">
        <v>2</v>
      </c>
    </row>
    <row r="8" spans="1:146" x14ac:dyDescent="0.2">
      <c r="A8" s="1">
        <v>890</v>
      </c>
      <c r="B8" s="1" t="str">
        <f>VLOOKUP(A8,'[1]Danh muc huyen'!B$8:C$18,2,0)</f>
        <v xml:space="preserve">Huyện Tịnh Biên </v>
      </c>
      <c r="C8" s="1">
        <v>30502</v>
      </c>
      <c r="D8" s="7">
        <v>4</v>
      </c>
      <c r="E8" s="8" t="str">
        <f>VLOOKUP(C8,[1]DanhMuc_31_03_2012!B$7:C$173,2,0)</f>
        <v>Thị trấn Nhà Bàng</v>
      </c>
      <c r="F8" s="8">
        <v>7</v>
      </c>
      <c r="G8" s="8" t="str">
        <f t="shared" si="0"/>
        <v>3050207</v>
      </c>
      <c r="H8" s="8" t="str">
        <f>VLOOKUP(VALUE(G8),[1]Danhmuc_31_3_2012!E$6:G$894,3,0)</f>
        <v>Khóm Hòa Thuận</v>
      </c>
      <c r="I8" s="8">
        <v>1</v>
      </c>
      <c r="J8" s="8" t="s">
        <v>130</v>
      </c>
      <c r="K8" s="8">
        <v>4</v>
      </c>
      <c r="L8" s="8" t="str">
        <f>IFERROR(VLOOKUP(K8,dm_ts!$B$3:$C$24,2,0)," ")</f>
        <v>Cá rô phi</v>
      </c>
      <c r="M8" s="8">
        <v>600</v>
      </c>
      <c r="N8" s="8">
        <v>400</v>
      </c>
      <c r="O8" s="18">
        <v>3</v>
      </c>
      <c r="P8" s="21" t="s">
        <v>213</v>
      </c>
      <c r="Q8" s="1">
        <v>0</v>
      </c>
      <c r="R8" s="1" t="str">
        <f>IFERROR(VLOOKUP(Q8,dm_ts!$G$4:$H$9,2,0)," ")</f>
        <v xml:space="preserve"> </v>
      </c>
      <c r="U8" s="1">
        <v>4.0000000000000002E-4</v>
      </c>
      <c r="V8" s="1">
        <v>0</v>
      </c>
      <c r="W8" s="1">
        <v>300</v>
      </c>
      <c r="X8" s="1">
        <v>43327</v>
      </c>
      <c r="Y8" s="1">
        <v>43452</v>
      </c>
      <c r="Z8" s="1">
        <v>0.4</v>
      </c>
      <c r="AA8" s="1">
        <v>3</v>
      </c>
      <c r="AB8" s="1" t="str">
        <f>IFERROR(VLOOKUP(AA8,dm_ts!$G$12:$H$14,2,0)," ")</f>
        <v xml:space="preserve">Không xác định </v>
      </c>
      <c r="AD8" s="1" t="str">
        <f>IFERROR(VLOOKUP(AC8,dm_ts!$B$3:$C$24,2,0)," ")</f>
        <v xml:space="preserve"> </v>
      </c>
      <c r="AH8" s="1" t="str">
        <f t="shared" si="1"/>
        <v xml:space="preserve"> </v>
      </c>
      <c r="AI8" s="1" t="s">
        <v>215</v>
      </c>
      <c r="AJ8" s="1" t="str">
        <f>IFERROR(VLOOKUP(AI8,dm_ts!$G$4:$H$9,2,0)," ")</f>
        <v xml:space="preserve"> </v>
      </c>
      <c r="AS8" s="1">
        <v>0</v>
      </c>
      <c r="AT8" s="1" t="str">
        <f>IFERROR(VLOOKUP(AS8,dm_ts!$G$12:$H$14,2,0)," ")</f>
        <v xml:space="preserve"> </v>
      </c>
      <c r="AV8" s="1" t="str">
        <f>IFERROR(VLOOKUP(AU8,dm_ts!$B$3:$C$24,2,0)," ")</f>
        <v xml:space="preserve"> </v>
      </c>
      <c r="AY8" s="1" t="s">
        <v>215</v>
      </c>
      <c r="AZ8" s="1" t="str">
        <f t="shared" si="2"/>
        <v xml:space="preserve"> </v>
      </c>
      <c r="BB8" s="1" t="str">
        <f>IFERROR(VLOOKUP(BA8,dm_ts!$G$4:$H$9,2,0)," ")</f>
        <v xml:space="preserve"> </v>
      </c>
      <c r="BM8" s="1" t="str">
        <f>IFERROR(VLOOKUP(BL8,dm_ts!$B$3:$C$24,2,0)," ")</f>
        <v xml:space="preserve"> </v>
      </c>
      <c r="BQ8" s="1" t="str">
        <f t="shared" si="3"/>
        <v xml:space="preserve"> </v>
      </c>
      <c r="BS8" s="1" t="str">
        <f>IFERROR(VLOOKUP(BR8,dm_ts!$G$4:$H$9,2,0)," ")</f>
        <v xml:space="preserve"> </v>
      </c>
      <c r="CD8" s="1" t="str">
        <f>IFERROR(VLOOKUP(CC8,dm_ts!$B$3:$C$24,2,0)," ")</f>
        <v xml:space="preserve"> </v>
      </c>
      <c r="CH8" s="1" t="str">
        <f t="shared" si="4"/>
        <v xml:space="preserve"> </v>
      </c>
      <c r="CJ8" s="1" t="str">
        <f>IFERROR(VLOOKUP(CI8,dm_ts!$G$4:$H$9,2,0)," ")</f>
        <v xml:space="preserve"> </v>
      </c>
    </row>
    <row r="9" spans="1:146" x14ac:dyDescent="0.2">
      <c r="A9" s="1">
        <v>890</v>
      </c>
      <c r="B9" s="1" t="str">
        <f>VLOOKUP(A9,'[1]Danh muc huyen'!B$8:C$18,2,0)</f>
        <v xml:space="preserve">Huyện Tịnh Biên </v>
      </c>
      <c r="C9" s="1">
        <v>30502</v>
      </c>
      <c r="D9" s="7">
        <v>5</v>
      </c>
      <c r="E9" s="8" t="str">
        <f>VLOOKUP(C9,[1]DanhMuc_31_03_2012!B$7:C$173,2,0)</f>
        <v>Thị trấn Nhà Bàng</v>
      </c>
      <c r="F9" s="8">
        <v>9</v>
      </c>
      <c r="G9" s="8" t="str">
        <f t="shared" si="0"/>
        <v>3050209</v>
      </c>
      <c r="H9" s="8" t="str">
        <f>VLOOKUP(VALUE(G9),[1]Danhmuc_31_3_2012!E$6:G$894,3,0)</f>
        <v>Khóm Trà Sư</v>
      </c>
      <c r="I9" s="8">
        <v>2</v>
      </c>
      <c r="J9" s="8" t="s">
        <v>121</v>
      </c>
      <c r="K9" s="8">
        <v>6</v>
      </c>
      <c r="L9" s="8" t="str">
        <f>IFERROR(VLOOKUP(K9,dm_ts!$B$3:$C$24,2,0)," ")</f>
        <v>Cá trê</v>
      </c>
      <c r="M9" s="8">
        <v>500</v>
      </c>
      <c r="N9" s="8">
        <v>200</v>
      </c>
      <c r="O9" s="18">
        <v>3</v>
      </c>
      <c r="P9" s="21" t="s">
        <v>213</v>
      </c>
      <c r="Q9" s="1">
        <v>0</v>
      </c>
      <c r="R9" s="1" t="str">
        <f>IFERROR(VLOOKUP(Q9,dm_ts!$G$4:$H$9,2,0)," ")</f>
        <v xml:space="preserve"> </v>
      </c>
      <c r="U9" s="1">
        <v>1E-3</v>
      </c>
      <c r="V9" s="1">
        <v>0.4</v>
      </c>
      <c r="W9" s="1">
        <v>100</v>
      </c>
      <c r="X9" s="1">
        <v>43390</v>
      </c>
      <c r="Y9" s="1">
        <v>43423</v>
      </c>
      <c r="Z9" s="1">
        <v>0.2</v>
      </c>
      <c r="AA9" s="1">
        <v>3</v>
      </c>
      <c r="AB9" s="1" t="str">
        <f>IFERROR(VLOOKUP(AA9,dm_ts!$G$12:$H$14,2,0)," ")</f>
        <v xml:space="preserve">Không xác định </v>
      </c>
      <c r="AD9" s="1" t="str">
        <f>IFERROR(VLOOKUP(AC9,dm_ts!$B$3:$C$24,2,0)," ")</f>
        <v xml:space="preserve"> </v>
      </c>
      <c r="AH9" s="1" t="str">
        <f t="shared" si="1"/>
        <v xml:space="preserve"> </v>
      </c>
      <c r="AI9" s="1" t="s">
        <v>215</v>
      </c>
      <c r="AJ9" s="1" t="str">
        <f>IFERROR(VLOOKUP(AI9,dm_ts!$G$4:$H$9,2,0)," ")</f>
        <v xml:space="preserve"> </v>
      </c>
      <c r="AS9" s="1">
        <v>0</v>
      </c>
      <c r="AT9" s="1" t="str">
        <f>IFERROR(VLOOKUP(AS9,dm_ts!$G$12:$H$14,2,0)," ")</f>
        <v xml:space="preserve"> </v>
      </c>
      <c r="AV9" s="1" t="str">
        <f>IFERROR(VLOOKUP(AU9,dm_ts!$B$3:$C$24,2,0)," ")</f>
        <v xml:space="preserve"> </v>
      </c>
      <c r="AY9" s="1" t="s">
        <v>215</v>
      </c>
      <c r="AZ9" s="1" t="str">
        <f t="shared" si="2"/>
        <v xml:space="preserve"> </v>
      </c>
      <c r="BB9" s="1" t="str">
        <f>IFERROR(VLOOKUP(BA9,dm_ts!$G$4:$H$9,2,0)," ")</f>
        <v xml:space="preserve"> </v>
      </c>
      <c r="BM9" s="1" t="str">
        <f>IFERROR(VLOOKUP(BL9,dm_ts!$B$3:$C$24,2,0)," ")</f>
        <v xml:space="preserve"> </v>
      </c>
      <c r="BQ9" s="1" t="str">
        <f t="shared" si="3"/>
        <v xml:space="preserve"> </v>
      </c>
      <c r="BS9" s="1" t="str">
        <f>IFERROR(VLOOKUP(BR9,dm_ts!$G$4:$H$9,2,0)," ")</f>
        <v xml:space="preserve"> </v>
      </c>
      <c r="CD9" s="1" t="str">
        <f>IFERROR(VLOOKUP(CC9,dm_ts!$B$3:$C$24,2,0)," ")</f>
        <v xml:space="preserve"> </v>
      </c>
      <c r="CH9" s="1" t="str">
        <f t="shared" si="4"/>
        <v xml:space="preserve"> </v>
      </c>
      <c r="CJ9" s="1" t="str">
        <f>IFERROR(VLOOKUP(CI9,dm_ts!$G$4:$H$9,2,0)," ")</f>
        <v xml:space="preserve"> </v>
      </c>
    </row>
    <row r="10" spans="1:146" x14ac:dyDescent="0.2">
      <c r="A10" s="1">
        <v>890</v>
      </c>
      <c r="B10" s="1" t="str">
        <f>VLOOKUP(A10,'[1]Danh muc huyen'!B$8:C$18,2,0)</f>
        <v xml:space="preserve">Huyện Tịnh Biên </v>
      </c>
      <c r="C10" s="1">
        <v>30502</v>
      </c>
      <c r="D10" s="7">
        <v>6</v>
      </c>
      <c r="E10" s="8" t="str">
        <f>VLOOKUP(C10,[1]DanhMuc_31_03_2012!B$7:C$173,2,0)</f>
        <v>Thị trấn Nhà Bàng</v>
      </c>
      <c r="F10" s="8">
        <v>9</v>
      </c>
      <c r="G10" s="8" t="str">
        <f t="shared" si="0"/>
        <v>3050209</v>
      </c>
      <c r="H10" s="8" t="str">
        <f>VLOOKUP(VALUE(G10),[1]Danhmuc_31_3_2012!E$6:G$894,3,0)</f>
        <v>Khóm Trà Sư</v>
      </c>
      <c r="I10" s="8">
        <v>1</v>
      </c>
      <c r="J10" s="8" t="s">
        <v>131</v>
      </c>
      <c r="K10" s="8">
        <v>6</v>
      </c>
      <c r="L10" s="8" t="str">
        <f>IFERROR(VLOOKUP(K10,dm_ts!$B$3:$C$24,2,0)," ")</f>
        <v>Cá trê</v>
      </c>
      <c r="M10" s="8">
        <v>168</v>
      </c>
      <c r="N10" s="8">
        <v>90</v>
      </c>
      <c r="O10" s="18">
        <v>3</v>
      </c>
      <c r="P10" s="21" t="s">
        <v>213</v>
      </c>
      <c r="Q10" s="1">
        <v>0</v>
      </c>
      <c r="R10" s="1" t="str">
        <f>IFERROR(VLOOKUP(Q10,dm_ts!$G$4:$H$9,2,0)," ")</f>
        <v xml:space="preserve"> </v>
      </c>
      <c r="U10" s="1">
        <v>4.0000000000000001E-3</v>
      </c>
      <c r="V10" s="1">
        <v>0.6</v>
      </c>
      <c r="W10" s="1">
        <v>500</v>
      </c>
      <c r="X10" s="1">
        <v>43268</v>
      </c>
      <c r="Y10" s="1">
        <v>43452</v>
      </c>
      <c r="Z10" s="1">
        <v>1</v>
      </c>
      <c r="AA10" s="1">
        <v>2</v>
      </c>
      <c r="AB10" s="1" t="str">
        <f>IFERROR(VLOOKUP(AA10,dm_ts!$G$12:$H$14,2,0)," ")</f>
        <v>Tiêu thụ nội địa</v>
      </c>
      <c r="AD10" s="1" t="str">
        <f>IFERROR(VLOOKUP(AC10,dm_ts!$B$3:$C$24,2,0)," ")</f>
        <v xml:space="preserve"> </v>
      </c>
      <c r="AH10" s="1" t="str">
        <f t="shared" si="1"/>
        <v xml:space="preserve"> </v>
      </c>
      <c r="AI10" s="1" t="s">
        <v>215</v>
      </c>
      <c r="AJ10" s="1" t="str">
        <f>IFERROR(VLOOKUP(AI10,dm_ts!$G$4:$H$9,2,0)," ")</f>
        <v xml:space="preserve"> </v>
      </c>
      <c r="AS10" s="1">
        <v>0</v>
      </c>
      <c r="AT10" s="1" t="str">
        <f>IFERROR(VLOOKUP(AS10,dm_ts!$G$12:$H$14,2,0)," ")</f>
        <v xml:space="preserve"> </v>
      </c>
      <c r="AV10" s="1" t="str">
        <f>IFERROR(VLOOKUP(AU10,dm_ts!$B$3:$C$24,2,0)," ")</f>
        <v xml:space="preserve"> </v>
      </c>
      <c r="AY10" s="1" t="s">
        <v>215</v>
      </c>
      <c r="AZ10" s="1" t="str">
        <f t="shared" si="2"/>
        <v xml:space="preserve"> </v>
      </c>
      <c r="BB10" s="1" t="str">
        <f>IFERROR(VLOOKUP(BA10,dm_ts!$G$4:$H$9,2,0)," ")</f>
        <v xml:space="preserve"> </v>
      </c>
      <c r="BM10" s="1" t="str">
        <f>IFERROR(VLOOKUP(BL10,dm_ts!$B$3:$C$24,2,0)," ")</f>
        <v xml:space="preserve"> </v>
      </c>
      <c r="BQ10" s="1" t="str">
        <f t="shared" si="3"/>
        <v xml:space="preserve"> </v>
      </c>
      <c r="BS10" s="1" t="str">
        <f>IFERROR(VLOOKUP(BR10,dm_ts!$G$4:$H$9,2,0)," ")</f>
        <v xml:space="preserve"> </v>
      </c>
      <c r="CD10" s="1" t="str">
        <f>IFERROR(VLOOKUP(CC10,dm_ts!$B$3:$C$24,2,0)," ")</f>
        <v xml:space="preserve"> </v>
      </c>
      <c r="CH10" s="1" t="str">
        <f t="shared" si="4"/>
        <v xml:space="preserve"> </v>
      </c>
      <c r="CJ10" s="1" t="str">
        <f>IFERROR(VLOOKUP(CI10,dm_ts!$G$4:$H$9,2,0)," ")</f>
        <v xml:space="preserve"> </v>
      </c>
    </row>
    <row r="11" spans="1:146" x14ac:dyDescent="0.2">
      <c r="A11" s="1">
        <v>890</v>
      </c>
      <c r="B11" s="1" t="str">
        <f>VLOOKUP(A11,'[1]Danh muc huyen'!B$8:C$18,2,0)</f>
        <v xml:space="preserve">Huyện Tịnh Biên </v>
      </c>
      <c r="C11" s="1">
        <v>30502</v>
      </c>
      <c r="D11" s="7">
        <v>7</v>
      </c>
      <c r="E11" s="8" t="str">
        <f>VLOOKUP(C11,[1]DanhMuc_31_03_2012!B$7:C$173,2,0)</f>
        <v>Thị trấn Nhà Bàng</v>
      </c>
      <c r="F11" s="8">
        <v>9</v>
      </c>
      <c r="G11" s="8" t="str">
        <f t="shared" si="0"/>
        <v>3050209</v>
      </c>
      <c r="H11" s="8" t="str">
        <f>VLOOKUP(VALUE(G11),[1]Danhmuc_31_3_2012!E$6:G$894,3,0)</f>
        <v>Khóm Trà Sư</v>
      </c>
      <c r="I11" s="8">
        <v>6</v>
      </c>
      <c r="J11" s="8" t="s">
        <v>124</v>
      </c>
      <c r="K11" s="8">
        <v>1</v>
      </c>
      <c r="L11" s="8" t="str">
        <f>IFERROR(VLOOKUP(K11,dm_ts!$B$3:$C$24,2,0)," ")</f>
        <v>Cá tra</v>
      </c>
      <c r="M11" s="8">
        <v>700</v>
      </c>
      <c r="N11" s="8">
        <v>400</v>
      </c>
      <c r="O11" s="18">
        <v>3</v>
      </c>
      <c r="P11" s="21" t="s">
        <v>213</v>
      </c>
      <c r="Q11" s="1">
        <v>0</v>
      </c>
      <c r="R11" s="1" t="str">
        <f>IFERROR(VLOOKUP(Q11,dm_ts!$G$4:$H$9,2,0)," ")</f>
        <v xml:space="preserve"> </v>
      </c>
      <c r="U11" s="1">
        <v>1E-3</v>
      </c>
      <c r="V11" s="1">
        <v>0.14000000000000001</v>
      </c>
      <c r="W11" s="1">
        <v>300</v>
      </c>
      <c r="X11" s="1">
        <v>43236</v>
      </c>
      <c r="Y11" s="1">
        <v>43453</v>
      </c>
      <c r="Z11" s="1">
        <v>0.01</v>
      </c>
      <c r="AA11" s="1">
        <v>3</v>
      </c>
      <c r="AB11" s="1" t="str">
        <f>IFERROR(VLOOKUP(AA11,dm_ts!$G$12:$H$14,2,0)," ")</f>
        <v xml:space="preserve">Không xác định </v>
      </c>
      <c r="AD11" s="1" t="str">
        <f>IFERROR(VLOOKUP(AC11,dm_ts!$B$3:$C$24,2,0)," ")</f>
        <v xml:space="preserve"> </v>
      </c>
      <c r="AH11" s="1" t="str">
        <f t="shared" si="1"/>
        <v xml:space="preserve"> </v>
      </c>
      <c r="AI11" s="1" t="s">
        <v>215</v>
      </c>
      <c r="AJ11" s="1" t="str">
        <f>IFERROR(VLOOKUP(AI11,dm_ts!$G$4:$H$9,2,0)," ")</f>
        <v xml:space="preserve"> </v>
      </c>
      <c r="AS11" s="1">
        <v>0</v>
      </c>
      <c r="AT11" s="1" t="str">
        <f>IFERROR(VLOOKUP(AS11,dm_ts!$G$12:$H$14,2,0)," ")</f>
        <v xml:space="preserve"> </v>
      </c>
      <c r="AV11" s="1" t="str">
        <f>IFERROR(VLOOKUP(AU11,dm_ts!$B$3:$C$24,2,0)," ")</f>
        <v xml:space="preserve"> </v>
      </c>
      <c r="AY11" s="1" t="s">
        <v>215</v>
      </c>
      <c r="AZ11" s="1" t="str">
        <f t="shared" si="2"/>
        <v xml:space="preserve"> </v>
      </c>
      <c r="BB11" s="1" t="str">
        <f>IFERROR(VLOOKUP(BA11,dm_ts!$G$4:$H$9,2,0)," ")</f>
        <v xml:space="preserve"> </v>
      </c>
      <c r="BM11" s="1" t="str">
        <f>IFERROR(VLOOKUP(BL11,dm_ts!$B$3:$C$24,2,0)," ")</f>
        <v xml:space="preserve"> </v>
      </c>
      <c r="BQ11" s="1" t="str">
        <f t="shared" si="3"/>
        <v xml:space="preserve"> </v>
      </c>
      <c r="BS11" s="1" t="str">
        <f>IFERROR(VLOOKUP(BR11,dm_ts!$G$4:$H$9,2,0)," ")</f>
        <v xml:space="preserve"> </v>
      </c>
      <c r="CD11" s="1" t="str">
        <f>IFERROR(VLOOKUP(CC11,dm_ts!$B$3:$C$24,2,0)," ")</f>
        <v xml:space="preserve"> </v>
      </c>
      <c r="CH11" s="1" t="str">
        <f t="shared" si="4"/>
        <v xml:space="preserve"> </v>
      </c>
      <c r="CJ11" s="1" t="str">
        <f>IFERROR(VLOOKUP(CI11,dm_ts!$G$4:$H$9,2,0)," ")</f>
        <v xml:space="preserve"> </v>
      </c>
      <c r="EH11" s="1">
        <v>700</v>
      </c>
      <c r="EI11" s="1">
        <v>400</v>
      </c>
      <c r="EJ11" s="1">
        <v>1</v>
      </c>
      <c r="EK11" s="1">
        <v>2</v>
      </c>
    </row>
    <row r="12" spans="1:146" x14ac:dyDescent="0.2">
      <c r="A12" s="1">
        <v>890</v>
      </c>
      <c r="B12" s="1" t="str">
        <f>VLOOKUP(A12,'[1]Danh muc huyen'!B$8:C$18,2,0)</f>
        <v xml:space="preserve">Huyện Tịnh Biên </v>
      </c>
      <c r="C12" s="1">
        <v>30502</v>
      </c>
      <c r="D12" s="7">
        <v>8</v>
      </c>
      <c r="E12" s="8" t="str">
        <f>VLOOKUP(C12,[1]DanhMuc_31_03_2012!B$7:C$173,2,0)</f>
        <v>Thị trấn Nhà Bàng</v>
      </c>
      <c r="F12" s="8">
        <v>9</v>
      </c>
      <c r="G12" s="8" t="str">
        <f t="shared" si="0"/>
        <v>3050209</v>
      </c>
      <c r="H12" s="8" t="str">
        <f>VLOOKUP(VALUE(G12),[1]Danhmuc_31_3_2012!E$6:G$894,3,0)</f>
        <v>Khóm Trà Sư</v>
      </c>
      <c r="I12" s="8">
        <v>8</v>
      </c>
      <c r="J12" s="8" t="s">
        <v>126</v>
      </c>
      <c r="K12" s="8">
        <v>1</v>
      </c>
      <c r="L12" s="8" t="str">
        <f>IFERROR(VLOOKUP(K12,dm_ts!$B$3:$C$24,2,0)," ")</f>
        <v>Cá tra</v>
      </c>
      <c r="M12" s="8">
        <v>700</v>
      </c>
      <c r="N12" s="8">
        <v>400</v>
      </c>
      <c r="O12" s="18">
        <v>3</v>
      </c>
      <c r="P12" s="21" t="s">
        <v>213</v>
      </c>
      <c r="Q12" s="1">
        <v>0</v>
      </c>
      <c r="R12" s="1" t="str">
        <f>IFERROR(VLOOKUP(Q12,dm_ts!$G$4:$H$9,2,0)," ")</f>
        <v xml:space="preserve"> </v>
      </c>
      <c r="U12" s="1">
        <v>1E-3</v>
      </c>
      <c r="V12" s="1">
        <v>0.1</v>
      </c>
      <c r="W12" s="1">
        <v>400</v>
      </c>
      <c r="X12" s="1">
        <v>43297</v>
      </c>
      <c r="Y12" s="1">
        <v>43392</v>
      </c>
      <c r="Z12" s="1">
        <v>0.01</v>
      </c>
      <c r="AA12" s="1">
        <v>2</v>
      </c>
      <c r="AB12" s="1" t="str">
        <f>IFERROR(VLOOKUP(AA12,dm_ts!$G$12:$H$14,2,0)," ")</f>
        <v>Tiêu thụ nội địa</v>
      </c>
      <c r="AD12" s="1" t="str">
        <f>IFERROR(VLOOKUP(AC12,dm_ts!$B$3:$C$24,2,0)," ")</f>
        <v xml:space="preserve"> </v>
      </c>
      <c r="AH12" s="1" t="str">
        <f t="shared" si="1"/>
        <v xml:space="preserve"> </v>
      </c>
      <c r="AI12" s="1" t="s">
        <v>215</v>
      </c>
      <c r="AJ12" s="1" t="str">
        <f>IFERROR(VLOOKUP(AI12,dm_ts!$G$4:$H$9,2,0)," ")</f>
        <v xml:space="preserve"> </v>
      </c>
      <c r="AS12" s="1">
        <v>0</v>
      </c>
      <c r="AT12" s="1" t="str">
        <f>IFERROR(VLOOKUP(AS12,dm_ts!$G$12:$H$14,2,0)," ")</f>
        <v xml:space="preserve"> </v>
      </c>
      <c r="AV12" s="1" t="str">
        <f>IFERROR(VLOOKUP(AU12,dm_ts!$B$3:$C$24,2,0)," ")</f>
        <v xml:space="preserve"> </v>
      </c>
      <c r="AY12" s="1" t="s">
        <v>215</v>
      </c>
      <c r="AZ12" s="1" t="str">
        <f t="shared" si="2"/>
        <v xml:space="preserve"> </v>
      </c>
      <c r="BB12" s="1" t="str">
        <f>IFERROR(VLOOKUP(BA12,dm_ts!$G$4:$H$9,2,0)," ")</f>
        <v xml:space="preserve"> </v>
      </c>
      <c r="BM12" s="1" t="str">
        <f>IFERROR(VLOOKUP(BL12,dm_ts!$B$3:$C$24,2,0)," ")</f>
        <v xml:space="preserve"> </v>
      </c>
      <c r="BQ12" s="1" t="str">
        <f t="shared" si="3"/>
        <v xml:space="preserve"> </v>
      </c>
      <c r="BS12" s="1" t="str">
        <f>IFERROR(VLOOKUP(BR12,dm_ts!$G$4:$H$9,2,0)," ")</f>
        <v xml:space="preserve"> </v>
      </c>
      <c r="CD12" s="1" t="str">
        <f>IFERROR(VLOOKUP(CC12,dm_ts!$B$3:$C$24,2,0)," ")</f>
        <v xml:space="preserve"> </v>
      </c>
      <c r="CH12" s="1" t="str">
        <f t="shared" si="4"/>
        <v xml:space="preserve"> </v>
      </c>
      <c r="CJ12" s="1" t="str">
        <f>IFERROR(VLOOKUP(CI12,dm_ts!$G$4:$H$9,2,0)," ")</f>
        <v xml:space="preserve"> </v>
      </c>
      <c r="EH12" s="1">
        <v>700</v>
      </c>
      <c r="EI12" s="1">
        <v>400</v>
      </c>
      <c r="EJ12" s="1">
        <v>1</v>
      </c>
      <c r="EK12" s="1">
        <v>2</v>
      </c>
    </row>
    <row r="13" spans="1:146" x14ac:dyDescent="0.2">
      <c r="A13" s="1">
        <v>890</v>
      </c>
      <c r="B13" s="1" t="str">
        <f>VLOOKUP(A13,'[1]Danh muc huyen'!B$8:C$18,2,0)</f>
        <v xml:space="preserve">Huyện Tịnh Biên </v>
      </c>
      <c r="C13" s="1">
        <v>30502</v>
      </c>
      <c r="D13" s="7">
        <v>9</v>
      </c>
      <c r="E13" s="8" t="str">
        <f>VLOOKUP(C13,[1]DanhMuc_31_03_2012!B$7:C$173,2,0)</f>
        <v>Thị trấn Nhà Bàng</v>
      </c>
      <c r="F13" s="8">
        <v>9</v>
      </c>
      <c r="G13" s="8" t="str">
        <f t="shared" si="0"/>
        <v>3050209</v>
      </c>
      <c r="H13" s="8" t="str">
        <f>VLOOKUP(VALUE(G13),[1]Danhmuc_31_3_2012!E$6:G$894,3,0)</f>
        <v>Khóm Trà Sư</v>
      </c>
      <c r="I13" s="8">
        <v>7</v>
      </c>
      <c r="J13" s="8" t="s">
        <v>125</v>
      </c>
      <c r="K13" s="8">
        <v>4</v>
      </c>
      <c r="L13" s="8" t="str">
        <f>IFERROR(VLOOKUP(K13,dm_ts!$B$3:$C$24,2,0)," ")</f>
        <v>Cá rô phi</v>
      </c>
      <c r="M13" s="8">
        <v>800</v>
      </c>
      <c r="N13" s="8">
        <v>500</v>
      </c>
      <c r="O13" s="18">
        <v>3</v>
      </c>
      <c r="P13" s="21" t="s">
        <v>213</v>
      </c>
      <c r="Q13" s="1">
        <v>0</v>
      </c>
      <c r="R13" s="1" t="str">
        <f>IFERROR(VLOOKUP(Q13,dm_ts!$G$4:$H$9,2,0)," ")</f>
        <v xml:space="preserve"> </v>
      </c>
      <c r="U13" s="1">
        <v>3.0000000000000001E-3</v>
      </c>
      <c r="V13" s="1">
        <v>0</v>
      </c>
      <c r="W13" s="1">
        <v>300</v>
      </c>
      <c r="X13" s="1">
        <v>43267</v>
      </c>
      <c r="Y13" s="1">
        <v>43423</v>
      </c>
      <c r="Z13" s="1">
        <v>0.9</v>
      </c>
      <c r="AA13" s="1">
        <v>3</v>
      </c>
      <c r="AB13" s="1" t="str">
        <f>IFERROR(VLOOKUP(AA13,dm_ts!$G$12:$H$14,2,0)," ")</f>
        <v xml:space="preserve">Không xác định </v>
      </c>
      <c r="AD13" s="1" t="str">
        <f>IFERROR(VLOOKUP(AC13,dm_ts!$B$3:$C$24,2,0)," ")</f>
        <v xml:space="preserve"> </v>
      </c>
      <c r="AH13" s="1" t="str">
        <f t="shared" si="1"/>
        <v xml:space="preserve"> </v>
      </c>
      <c r="AI13" s="1" t="s">
        <v>215</v>
      </c>
      <c r="AJ13" s="1" t="str">
        <f>IFERROR(VLOOKUP(AI13,dm_ts!$G$4:$H$9,2,0)," ")</f>
        <v xml:space="preserve"> </v>
      </c>
      <c r="AS13" s="1">
        <v>0</v>
      </c>
      <c r="AT13" s="1" t="str">
        <f>IFERROR(VLOOKUP(AS13,dm_ts!$G$12:$H$14,2,0)," ")</f>
        <v xml:space="preserve"> </v>
      </c>
      <c r="AV13" s="1" t="str">
        <f>IFERROR(VLOOKUP(AU13,dm_ts!$B$3:$C$24,2,0)," ")</f>
        <v xml:space="preserve"> </v>
      </c>
      <c r="AY13" s="1" t="s">
        <v>215</v>
      </c>
      <c r="AZ13" s="1" t="str">
        <f t="shared" si="2"/>
        <v xml:space="preserve"> </v>
      </c>
      <c r="BB13" s="1" t="str">
        <f>IFERROR(VLOOKUP(BA13,dm_ts!$G$4:$H$9,2,0)," ")</f>
        <v xml:space="preserve"> </v>
      </c>
      <c r="BM13" s="1" t="str">
        <f>IFERROR(VLOOKUP(BL13,dm_ts!$B$3:$C$24,2,0)," ")</f>
        <v xml:space="preserve"> </v>
      </c>
      <c r="BQ13" s="1" t="str">
        <f t="shared" si="3"/>
        <v xml:space="preserve"> </v>
      </c>
      <c r="BS13" s="1" t="str">
        <f>IFERROR(VLOOKUP(BR13,dm_ts!$G$4:$H$9,2,0)," ")</f>
        <v xml:space="preserve"> </v>
      </c>
      <c r="CD13" s="1" t="str">
        <f>IFERROR(VLOOKUP(CC13,dm_ts!$B$3:$C$24,2,0)," ")</f>
        <v xml:space="preserve"> </v>
      </c>
      <c r="CH13" s="1" t="str">
        <f t="shared" si="4"/>
        <v xml:space="preserve"> </v>
      </c>
      <c r="CJ13" s="1" t="str">
        <f>IFERROR(VLOOKUP(CI13,dm_ts!$G$4:$H$9,2,0)," ")</f>
        <v xml:space="preserve"> </v>
      </c>
    </row>
    <row r="14" spans="1:146" x14ac:dyDescent="0.2">
      <c r="A14" s="1">
        <v>890</v>
      </c>
      <c r="B14" s="1" t="str">
        <f>VLOOKUP(A14,'[1]Danh muc huyen'!B$8:C$18,2,0)</f>
        <v xml:space="preserve">Huyện Tịnh Biên </v>
      </c>
      <c r="C14" s="1">
        <v>30502</v>
      </c>
      <c r="D14" s="7">
        <v>10</v>
      </c>
      <c r="E14" s="8" t="str">
        <f>VLOOKUP(C14,[1]DanhMuc_31_03_2012!B$7:C$173,2,0)</f>
        <v>Thị trấn Nhà Bàng</v>
      </c>
      <c r="F14" s="8">
        <v>9</v>
      </c>
      <c r="G14" s="8" t="str">
        <f t="shared" si="0"/>
        <v>3050209</v>
      </c>
      <c r="H14" s="8" t="str">
        <f>VLOOKUP(VALUE(G14),[1]Danhmuc_31_3_2012!E$6:G$894,3,0)</f>
        <v>Khóm Trà Sư</v>
      </c>
      <c r="I14" s="8">
        <v>3</v>
      </c>
      <c r="J14" s="8" t="s">
        <v>122</v>
      </c>
      <c r="K14" s="8">
        <v>6</v>
      </c>
      <c r="L14" s="8" t="str">
        <f>IFERROR(VLOOKUP(K14,dm_ts!$B$3:$C$24,2,0)," ")</f>
        <v>Cá trê</v>
      </c>
      <c r="M14" s="8">
        <v>600</v>
      </c>
      <c r="N14" s="8">
        <v>500</v>
      </c>
      <c r="O14" s="18">
        <v>3</v>
      </c>
      <c r="P14" s="21" t="s">
        <v>213</v>
      </c>
      <c r="Q14" s="1">
        <v>0</v>
      </c>
      <c r="R14" s="1" t="str">
        <f>IFERROR(VLOOKUP(Q14,dm_ts!$G$4:$H$9,2,0)," ")</f>
        <v xml:space="preserve"> </v>
      </c>
      <c r="U14" s="1">
        <v>8.0000000000000002E-3</v>
      </c>
      <c r="V14" s="1">
        <v>1.8</v>
      </c>
      <c r="W14" s="1">
        <v>10</v>
      </c>
      <c r="X14" s="1">
        <v>43391</v>
      </c>
      <c r="Y14" s="1">
        <v>43120</v>
      </c>
      <c r="Z14" s="1">
        <v>1.5</v>
      </c>
      <c r="AA14" s="1">
        <v>2</v>
      </c>
      <c r="AB14" s="1" t="str">
        <f>IFERROR(VLOOKUP(AA14,dm_ts!$G$12:$H$14,2,0)," ")</f>
        <v>Tiêu thụ nội địa</v>
      </c>
      <c r="AD14" s="1" t="str">
        <f>IFERROR(VLOOKUP(AC14,dm_ts!$B$3:$C$24,2,0)," ")</f>
        <v xml:space="preserve"> </v>
      </c>
      <c r="AH14" s="1" t="str">
        <f t="shared" si="1"/>
        <v xml:space="preserve"> </v>
      </c>
      <c r="AI14" s="1" t="s">
        <v>215</v>
      </c>
      <c r="AJ14" s="1" t="str">
        <f>IFERROR(VLOOKUP(AI14,dm_ts!$G$4:$H$9,2,0)," ")</f>
        <v xml:space="preserve"> </v>
      </c>
      <c r="AS14" s="1">
        <v>0</v>
      </c>
      <c r="AT14" s="1" t="str">
        <f>IFERROR(VLOOKUP(AS14,dm_ts!$G$12:$H$14,2,0)," ")</f>
        <v xml:space="preserve"> </v>
      </c>
      <c r="AV14" s="1" t="str">
        <f>IFERROR(VLOOKUP(AU14,dm_ts!$B$3:$C$24,2,0)," ")</f>
        <v xml:space="preserve"> </v>
      </c>
      <c r="AY14" s="1" t="s">
        <v>215</v>
      </c>
      <c r="AZ14" s="1" t="str">
        <f t="shared" si="2"/>
        <v xml:space="preserve"> </v>
      </c>
      <c r="BB14" s="1" t="str">
        <f>IFERROR(VLOOKUP(BA14,dm_ts!$G$4:$H$9,2,0)," ")</f>
        <v xml:space="preserve"> </v>
      </c>
      <c r="BM14" s="1" t="str">
        <f>IFERROR(VLOOKUP(BL14,dm_ts!$B$3:$C$24,2,0)," ")</f>
        <v xml:space="preserve"> </v>
      </c>
      <c r="BQ14" s="1" t="str">
        <f t="shared" si="3"/>
        <v xml:space="preserve"> </v>
      </c>
      <c r="BS14" s="1" t="str">
        <f>IFERROR(VLOOKUP(BR14,dm_ts!$G$4:$H$9,2,0)," ")</f>
        <v xml:space="preserve"> </v>
      </c>
      <c r="CD14" s="1" t="str">
        <f>IFERROR(VLOOKUP(CC14,dm_ts!$B$3:$C$24,2,0)," ")</f>
        <v xml:space="preserve"> </v>
      </c>
      <c r="CH14" s="1" t="str">
        <f t="shared" si="4"/>
        <v xml:space="preserve"> </v>
      </c>
      <c r="CJ14" s="1" t="str">
        <f>IFERROR(VLOOKUP(CI14,dm_ts!$G$4:$H$9,2,0)," ")</f>
        <v xml:space="preserve"> </v>
      </c>
      <c r="CT14" s="1">
        <v>15</v>
      </c>
      <c r="CU14" s="1">
        <v>2</v>
      </c>
      <c r="CV14" s="1">
        <v>43360</v>
      </c>
      <c r="CW14" s="1">
        <v>43361</v>
      </c>
      <c r="CX14" s="1">
        <v>600</v>
      </c>
      <c r="CY14" s="1">
        <v>0.43</v>
      </c>
      <c r="CZ14" s="1">
        <v>600</v>
      </c>
    </row>
    <row r="15" spans="1:146" x14ac:dyDescent="0.2">
      <c r="A15" s="1">
        <v>890</v>
      </c>
      <c r="B15" s="1" t="str">
        <f>VLOOKUP(A15,'[1]Danh muc huyen'!B$8:C$18,2,0)</f>
        <v xml:space="preserve">Huyện Tịnh Biên </v>
      </c>
      <c r="C15" s="1">
        <v>30502</v>
      </c>
      <c r="D15" s="7">
        <v>11</v>
      </c>
      <c r="E15" s="8" t="str">
        <f>VLOOKUP(C15,[1]DanhMuc_31_03_2012!B$7:C$173,2,0)</f>
        <v>Thị trấn Nhà Bàng</v>
      </c>
      <c r="F15" s="8">
        <v>9</v>
      </c>
      <c r="G15" s="8" t="str">
        <f t="shared" si="0"/>
        <v>3050209</v>
      </c>
      <c r="H15" s="8" t="str">
        <f>VLOOKUP(VALUE(G15),[1]Danhmuc_31_3_2012!E$6:G$894,3,0)</f>
        <v>Khóm Trà Sư</v>
      </c>
      <c r="I15" s="8">
        <v>9</v>
      </c>
      <c r="J15" s="8" t="s">
        <v>127</v>
      </c>
      <c r="K15" s="8">
        <v>6</v>
      </c>
      <c r="L15" s="8" t="str">
        <f>IFERROR(VLOOKUP(K15,dm_ts!$B$3:$C$24,2,0)," ")</f>
        <v>Cá trê</v>
      </c>
      <c r="M15" s="8">
        <v>1500</v>
      </c>
      <c r="N15" s="8">
        <v>1000</v>
      </c>
      <c r="O15" s="18">
        <v>3</v>
      </c>
      <c r="P15" s="21" t="s">
        <v>213</v>
      </c>
      <c r="Q15" s="1">
        <v>0</v>
      </c>
      <c r="R15" s="1" t="str">
        <f>IFERROR(VLOOKUP(Q15,dm_ts!$G$4:$H$9,2,0)," ")</f>
        <v xml:space="preserve"> </v>
      </c>
      <c r="U15" s="1">
        <v>1E-3</v>
      </c>
      <c r="V15" s="1">
        <v>0.6</v>
      </c>
      <c r="W15" s="1">
        <v>100</v>
      </c>
      <c r="X15" s="1">
        <v>43390</v>
      </c>
      <c r="Y15" s="1">
        <v>43453</v>
      </c>
      <c r="Z15" s="1">
        <v>0.1</v>
      </c>
      <c r="AA15" s="1">
        <v>3</v>
      </c>
      <c r="AB15" s="1" t="str">
        <f>IFERROR(VLOOKUP(AA15,dm_ts!$G$12:$H$14,2,0)," ")</f>
        <v xml:space="preserve">Không xác định </v>
      </c>
      <c r="AD15" s="1" t="str">
        <f>IFERROR(VLOOKUP(AC15,dm_ts!$B$3:$C$24,2,0)," ")</f>
        <v xml:space="preserve"> </v>
      </c>
      <c r="AH15" s="1" t="str">
        <f t="shared" si="1"/>
        <v xml:space="preserve"> </v>
      </c>
      <c r="AI15" s="1" t="s">
        <v>215</v>
      </c>
      <c r="AJ15" s="1" t="str">
        <f>IFERROR(VLOOKUP(AI15,dm_ts!$G$4:$H$9,2,0)," ")</f>
        <v xml:space="preserve"> </v>
      </c>
      <c r="AS15" s="1">
        <v>0</v>
      </c>
      <c r="AT15" s="1" t="str">
        <f>IFERROR(VLOOKUP(AS15,dm_ts!$G$12:$H$14,2,0)," ")</f>
        <v xml:space="preserve"> </v>
      </c>
      <c r="AV15" s="1" t="str">
        <f>IFERROR(VLOOKUP(AU15,dm_ts!$B$3:$C$24,2,0)," ")</f>
        <v xml:space="preserve"> </v>
      </c>
      <c r="AY15" s="1" t="s">
        <v>215</v>
      </c>
      <c r="AZ15" s="1" t="str">
        <f t="shared" si="2"/>
        <v xml:space="preserve"> </v>
      </c>
      <c r="BB15" s="1" t="str">
        <f>IFERROR(VLOOKUP(BA15,dm_ts!$G$4:$H$9,2,0)," ")</f>
        <v xml:space="preserve"> </v>
      </c>
      <c r="BM15" s="1" t="str">
        <f>IFERROR(VLOOKUP(BL15,dm_ts!$B$3:$C$24,2,0)," ")</f>
        <v xml:space="preserve"> </v>
      </c>
      <c r="BQ15" s="1" t="str">
        <f t="shared" si="3"/>
        <v xml:space="preserve"> </v>
      </c>
      <c r="BS15" s="1" t="str">
        <f>IFERROR(VLOOKUP(BR15,dm_ts!$G$4:$H$9,2,0)," ")</f>
        <v xml:space="preserve"> </v>
      </c>
      <c r="CD15" s="1" t="str">
        <f>IFERROR(VLOOKUP(CC15,dm_ts!$B$3:$C$24,2,0)," ")</f>
        <v xml:space="preserve"> </v>
      </c>
      <c r="CH15" s="1" t="str">
        <f t="shared" si="4"/>
        <v xml:space="preserve"> </v>
      </c>
      <c r="CJ15" s="1" t="str">
        <f>IFERROR(VLOOKUP(CI15,dm_ts!$G$4:$H$9,2,0)," ")</f>
        <v xml:space="preserve"> </v>
      </c>
    </row>
    <row r="16" spans="1:146" x14ac:dyDescent="0.2">
      <c r="A16" s="1">
        <v>890</v>
      </c>
      <c r="B16" s="1" t="str">
        <f>VLOOKUP(A16,'[1]Danh muc huyen'!B$8:C$18,2,0)</f>
        <v xml:space="preserve">Huyện Tịnh Biên </v>
      </c>
      <c r="C16" s="1">
        <v>30502</v>
      </c>
      <c r="D16" s="7">
        <v>12</v>
      </c>
      <c r="E16" s="8" t="str">
        <f>VLOOKUP(C16,[1]DanhMuc_31_03_2012!B$7:C$173,2,0)</f>
        <v>Thị trấn Nhà Bàng</v>
      </c>
      <c r="F16" s="8">
        <v>9</v>
      </c>
      <c r="G16" s="8" t="str">
        <f t="shared" si="0"/>
        <v>3050209</v>
      </c>
      <c r="H16" s="8" t="str">
        <f>VLOOKUP(VALUE(G16),[1]Danhmuc_31_3_2012!E$6:G$894,3,0)</f>
        <v>Khóm Trà Sư</v>
      </c>
      <c r="I16" s="8">
        <v>5</v>
      </c>
      <c r="J16" s="8" t="s">
        <v>123</v>
      </c>
      <c r="K16" s="8">
        <v>1</v>
      </c>
      <c r="L16" s="8" t="str">
        <f>IFERROR(VLOOKUP(K16,dm_ts!$B$3:$C$24,2,0)," ")</f>
        <v>Cá tra</v>
      </c>
      <c r="M16" s="8">
        <v>1000</v>
      </c>
      <c r="N16" s="8">
        <v>600</v>
      </c>
      <c r="O16" s="18">
        <v>3</v>
      </c>
      <c r="P16" s="21" t="s">
        <v>213</v>
      </c>
      <c r="Q16" s="1">
        <v>0</v>
      </c>
      <c r="R16" s="1" t="str">
        <f>IFERROR(VLOOKUP(Q16,dm_ts!$G$4:$H$9,2,0)," ")</f>
        <v xml:space="preserve"> </v>
      </c>
      <c r="U16" s="1">
        <v>1E-3</v>
      </c>
      <c r="V16" s="1">
        <v>0.11</v>
      </c>
      <c r="W16" s="1">
        <v>500</v>
      </c>
      <c r="X16" s="1">
        <v>43360</v>
      </c>
      <c r="Y16" s="1">
        <v>43423</v>
      </c>
      <c r="Z16" s="1">
        <v>0.3</v>
      </c>
      <c r="AA16" s="1">
        <v>3</v>
      </c>
      <c r="AB16" s="1" t="str">
        <f>IFERROR(VLOOKUP(AA16,dm_ts!$G$12:$H$14,2,0)," ")</f>
        <v xml:space="preserve">Không xác định </v>
      </c>
      <c r="AD16" s="1" t="str">
        <f>IFERROR(VLOOKUP(AC16,dm_ts!$B$3:$C$24,2,0)," ")</f>
        <v xml:space="preserve"> </v>
      </c>
      <c r="AH16" s="1" t="str">
        <f t="shared" si="1"/>
        <v xml:space="preserve"> </v>
      </c>
      <c r="AI16" s="1" t="s">
        <v>215</v>
      </c>
      <c r="AJ16" s="1" t="str">
        <f>IFERROR(VLOOKUP(AI16,dm_ts!$G$4:$H$9,2,0)," ")</f>
        <v xml:space="preserve"> </v>
      </c>
      <c r="AS16" s="1">
        <v>0</v>
      </c>
      <c r="AT16" s="1" t="str">
        <f>IFERROR(VLOOKUP(AS16,dm_ts!$G$12:$H$14,2,0)," ")</f>
        <v xml:space="preserve"> </v>
      </c>
      <c r="AV16" s="1" t="str">
        <f>IFERROR(VLOOKUP(AU16,dm_ts!$B$3:$C$24,2,0)," ")</f>
        <v xml:space="preserve"> </v>
      </c>
      <c r="AY16" s="1" t="s">
        <v>215</v>
      </c>
      <c r="AZ16" s="1" t="str">
        <f t="shared" si="2"/>
        <v xml:space="preserve"> </v>
      </c>
      <c r="BB16" s="1" t="str">
        <f>IFERROR(VLOOKUP(BA16,dm_ts!$G$4:$H$9,2,0)," ")</f>
        <v xml:space="preserve"> </v>
      </c>
      <c r="BM16" s="1" t="str">
        <f>IFERROR(VLOOKUP(BL16,dm_ts!$B$3:$C$24,2,0)," ")</f>
        <v xml:space="preserve"> </v>
      </c>
      <c r="BQ16" s="1" t="str">
        <f t="shared" si="3"/>
        <v xml:space="preserve"> </v>
      </c>
      <c r="BS16" s="1" t="str">
        <f>IFERROR(VLOOKUP(BR16,dm_ts!$G$4:$H$9,2,0)," ")</f>
        <v xml:space="preserve"> </v>
      </c>
      <c r="CD16" s="1" t="str">
        <f>IFERROR(VLOOKUP(CC16,dm_ts!$B$3:$C$24,2,0)," ")</f>
        <v xml:space="preserve"> </v>
      </c>
      <c r="CH16" s="1" t="str">
        <f t="shared" si="4"/>
        <v xml:space="preserve"> </v>
      </c>
      <c r="CJ16" s="1" t="str">
        <f>IFERROR(VLOOKUP(CI16,dm_ts!$G$4:$H$9,2,0)," ")</f>
        <v xml:space="preserve"> </v>
      </c>
      <c r="EH16" s="1">
        <v>1000</v>
      </c>
      <c r="EI16" s="1">
        <v>600</v>
      </c>
      <c r="EJ16" s="1">
        <v>1</v>
      </c>
      <c r="EK16" s="1">
        <v>2</v>
      </c>
    </row>
    <row r="17" spans="1:141" x14ac:dyDescent="0.2">
      <c r="A17" s="1">
        <v>890</v>
      </c>
      <c r="B17" s="1" t="str">
        <f>VLOOKUP(A17,'[1]Danh muc huyen'!B$8:C$18,2,0)</f>
        <v xml:space="preserve">Huyện Tịnh Biên </v>
      </c>
      <c r="C17" s="1">
        <v>30502</v>
      </c>
      <c r="D17" s="7">
        <v>13</v>
      </c>
      <c r="E17" s="8" t="str">
        <f>VLOOKUP(C17,[1]DanhMuc_31_03_2012!B$7:C$173,2,0)</f>
        <v>Thị trấn Nhà Bàng</v>
      </c>
      <c r="F17" s="8">
        <v>9</v>
      </c>
      <c r="G17" s="8" t="str">
        <f t="shared" si="0"/>
        <v>3050209</v>
      </c>
      <c r="H17" s="8" t="str">
        <f>VLOOKUP(VALUE(G17),[1]Danhmuc_31_3_2012!E$6:G$894,3,0)</f>
        <v>Khóm Trà Sư</v>
      </c>
      <c r="I17" s="8">
        <v>4</v>
      </c>
      <c r="J17" s="8" t="s">
        <v>115</v>
      </c>
      <c r="K17" s="8">
        <v>4</v>
      </c>
      <c r="L17" s="8" t="str">
        <f>IFERROR(VLOOKUP(K17,dm_ts!$B$3:$C$24,2,0)," ")</f>
        <v>Cá rô phi</v>
      </c>
      <c r="M17" s="8">
        <v>1000</v>
      </c>
      <c r="N17" s="8">
        <v>700</v>
      </c>
      <c r="O17" s="18">
        <v>3</v>
      </c>
      <c r="P17" s="21" t="s">
        <v>213</v>
      </c>
      <c r="Q17" s="1">
        <v>0</v>
      </c>
      <c r="R17" s="1" t="str">
        <f>IFERROR(VLOOKUP(Q17,dm_ts!$G$4:$H$9,2,0)," ")</f>
        <v xml:space="preserve"> </v>
      </c>
      <c r="U17" s="1">
        <v>1E-3</v>
      </c>
      <c r="V17" s="1">
        <v>0.14000000000000001</v>
      </c>
      <c r="W17" s="1">
        <v>300</v>
      </c>
      <c r="X17" s="1">
        <v>43330</v>
      </c>
      <c r="Y17" s="1">
        <v>43392</v>
      </c>
      <c r="Z17" s="1">
        <v>0.3</v>
      </c>
      <c r="AA17" s="1">
        <v>2</v>
      </c>
      <c r="AB17" s="1" t="str">
        <f>IFERROR(VLOOKUP(AA17,dm_ts!$G$12:$H$14,2,0)," ")</f>
        <v>Tiêu thụ nội địa</v>
      </c>
      <c r="AD17" s="1" t="str">
        <f>IFERROR(VLOOKUP(AC17,dm_ts!$B$3:$C$24,2,0)," ")</f>
        <v xml:space="preserve"> </v>
      </c>
      <c r="AH17" s="1" t="str">
        <f t="shared" si="1"/>
        <v xml:space="preserve"> </v>
      </c>
      <c r="AI17" s="1" t="s">
        <v>215</v>
      </c>
      <c r="AJ17" s="1" t="str">
        <f>IFERROR(VLOOKUP(AI17,dm_ts!$G$4:$H$9,2,0)," ")</f>
        <v xml:space="preserve"> </v>
      </c>
      <c r="AS17" s="1">
        <v>0</v>
      </c>
      <c r="AT17" s="1" t="str">
        <f>IFERROR(VLOOKUP(AS17,dm_ts!$G$12:$H$14,2,0)," ")</f>
        <v xml:space="preserve"> </v>
      </c>
      <c r="AV17" s="1" t="str">
        <f>IFERROR(VLOOKUP(AU17,dm_ts!$B$3:$C$24,2,0)," ")</f>
        <v xml:space="preserve"> </v>
      </c>
      <c r="AY17" s="1" t="s">
        <v>215</v>
      </c>
      <c r="AZ17" s="1" t="str">
        <f t="shared" si="2"/>
        <v xml:space="preserve"> </v>
      </c>
      <c r="BB17" s="1" t="str">
        <f>IFERROR(VLOOKUP(BA17,dm_ts!$G$4:$H$9,2,0)," ")</f>
        <v xml:space="preserve"> </v>
      </c>
      <c r="BM17" s="1" t="str">
        <f>IFERROR(VLOOKUP(BL17,dm_ts!$B$3:$C$24,2,0)," ")</f>
        <v xml:space="preserve"> </v>
      </c>
      <c r="BQ17" s="1" t="str">
        <f t="shared" si="3"/>
        <v xml:space="preserve"> </v>
      </c>
      <c r="BS17" s="1" t="str">
        <f>IFERROR(VLOOKUP(BR17,dm_ts!$G$4:$H$9,2,0)," ")</f>
        <v xml:space="preserve"> </v>
      </c>
      <c r="CD17" s="1" t="str">
        <f>IFERROR(VLOOKUP(CC17,dm_ts!$B$3:$C$24,2,0)," ")</f>
        <v xml:space="preserve"> </v>
      </c>
      <c r="CH17" s="1" t="str">
        <f t="shared" si="4"/>
        <v xml:space="preserve"> </v>
      </c>
      <c r="CJ17" s="1" t="str">
        <f>IFERROR(VLOOKUP(CI17,dm_ts!$G$4:$H$9,2,0)," ")</f>
        <v xml:space="preserve"> </v>
      </c>
      <c r="CT17" s="1">
        <v>1</v>
      </c>
      <c r="CU17" s="1">
        <v>3</v>
      </c>
      <c r="CV17" s="1">
        <v>43451</v>
      </c>
      <c r="CW17" s="1">
        <v>43330</v>
      </c>
      <c r="CX17" s="1">
        <v>1000</v>
      </c>
      <c r="CY17" s="1">
        <v>0.6</v>
      </c>
      <c r="CZ17" s="1">
        <v>900</v>
      </c>
      <c r="EH17" s="1">
        <v>1000</v>
      </c>
      <c r="EI17" s="1">
        <v>700</v>
      </c>
      <c r="EJ17" s="1">
        <v>1</v>
      </c>
      <c r="EK17" s="1">
        <v>2</v>
      </c>
    </row>
    <row r="18" spans="1:141" x14ac:dyDescent="0.2">
      <c r="A18" s="1">
        <v>890</v>
      </c>
      <c r="B18" s="1" t="str">
        <f>VLOOKUP(A18,'[1]Danh muc huyen'!B$8:C$18,2,0)</f>
        <v xml:space="preserve">Huyện Tịnh Biên </v>
      </c>
      <c r="C18" s="1">
        <v>30508</v>
      </c>
      <c r="D18" s="7">
        <v>14</v>
      </c>
      <c r="E18" s="8" t="str">
        <f>VLOOKUP(C18,[1]DanhMuc_31_03_2012!B$7:C$173,2,0)</f>
        <v>Xã Núi Voi</v>
      </c>
      <c r="F18" s="8">
        <v>1</v>
      </c>
      <c r="G18" s="8" t="str">
        <f t="shared" si="0"/>
        <v>3050801</v>
      </c>
      <c r="H18" s="8" t="str">
        <f>VLOOKUP(VALUE(G18),[1]Danhmuc_31_3_2012!E$6:G$894,3,0)</f>
        <v>Ấp Voi I</v>
      </c>
      <c r="I18" s="8">
        <v>1</v>
      </c>
      <c r="J18" s="8" t="s">
        <v>135</v>
      </c>
      <c r="K18" s="8">
        <v>6</v>
      </c>
      <c r="L18" s="8" t="str">
        <f>IFERROR(VLOOKUP(K18,dm_ts!$B$3:$C$24,2,0)," ")</f>
        <v>Cá trê</v>
      </c>
      <c r="M18" s="8">
        <v>1400</v>
      </c>
      <c r="N18" s="8">
        <v>1200</v>
      </c>
      <c r="O18" s="18">
        <v>2</v>
      </c>
      <c r="P18" s="21" t="s">
        <v>214</v>
      </c>
      <c r="Q18" s="1">
        <v>0</v>
      </c>
      <c r="R18" s="1" t="str">
        <f>IFERROR(VLOOKUP(Q18,dm_ts!$G$4:$H$9,2,0)," ")</f>
        <v xml:space="preserve"> </v>
      </c>
      <c r="U18" s="1">
        <v>7.0000000000000001E-3</v>
      </c>
      <c r="V18" s="1">
        <v>1.5</v>
      </c>
      <c r="W18" s="1">
        <v>100</v>
      </c>
      <c r="X18" s="1">
        <v>43267</v>
      </c>
      <c r="Y18" s="1">
        <v>43452</v>
      </c>
      <c r="Z18" s="1">
        <v>2</v>
      </c>
      <c r="AA18" s="1">
        <v>2</v>
      </c>
      <c r="AB18" s="1" t="str">
        <f>IFERROR(VLOOKUP(AA18,dm_ts!$G$12:$H$14,2,0)," ")</f>
        <v>Tiêu thụ nội địa</v>
      </c>
      <c r="AD18" s="1" t="str">
        <f>IFERROR(VLOOKUP(AC18,dm_ts!$B$3:$C$24,2,0)," ")</f>
        <v xml:space="preserve"> </v>
      </c>
      <c r="AH18" s="1" t="str">
        <f t="shared" si="1"/>
        <v xml:space="preserve"> </v>
      </c>
      <c r="AI18" s="1" t="s">
        <v>215</v>
      </c>
      <c r="AJ18" s="1" t="str">
        <f>IFERROR(VLOOKUP(AI18,dm_ts!$G$4:$H$9,2,0)," ")</f>
        <v xml:space="preserve"> </v>
      </c>
      <c r="AS18" s="1">
        <v>0</v>
      </c>
      <c r="AT18" s="1" t="str">
        <f>IFERROR(VLOOKUP(AS18,dm_ts!$G$12:$H$14,2,0)," ")</f>
        <v xml:space="preserve"> </v>
      </c>
      <c r="AV18" s="1" t="str">
        <f>IFERROR(VLOOKUP(AU18,dm_ts!$B$3:$C$24,2,0)," ")</f>
        <v xml:space="preserve"> </v>
      </c>
      <c r="AY18" s="1" t="s">
        <v>215</v>
      </c>
      <c r="AZ18" s="1" t="str">
        <f t="shared" si="2"/>
        <v xml:space="preserve"> </v>
      </c>
      <c r="BB18" s="1" t="str">
        <f>IFERROR(VLOOKUP(BA18,dm_ts!$G$4:$H$9,2,0)," ")</f>
        <v xml:space="preserve"> </v>
      </c>
      <c r="BM18" s="1" t="str">
        <f>IFERROR(VLOOKUP(BL18,dm_ts!$B$3:$C$24,2,0)," ")</f>
        <v xml:space="preserve"> </v>
      </c>
      <c r="BQ18" s="1" t="str">
        <f t="shared" si="3"/>
        <v xml:space="preserve"> </v>
      </c>
      <c r="BS18" s="1" t="str">
        <f>IFERROR(VLOOKUP(BR18,dm_ts!$G$4:$H$9,2,0)," ")</f>
        <v xml:space="preserve"> </v>
      </c>
      <c r="CD18" s="1" t="str">
        <f>IFERROR(VLOOKUP(CC18,dm_ts!$B$3:$C$24,2,0)," ")</f>
        <v xml:space="preserve"> </v>
      </c>
      <c r="CH18" s="1" t="str">
        <f t="shared" si="4"/>
        <v xml:space="preserve"> </v>
      </c>
      <c r="CJ18" s="1" t="str">
        <f>IFERROR(VLOOKUP(CI18,dm_ts!$G$4:$H$9,2,0)," ")</f>
        <v xml:space="preserve"> </v>
      </c>
    </row>
    <row r="19" spans="1:141" x14ac:dyDescent="0.2">
      <c r="A19" s="1">
        <v>890</v>
      </c>
      <c r="B19" s="1" t="str">
        <f>VLOOKUP(A19,'[1]Danh muc huyen'!B$8:C$18,2,0)</f>
        <v xml:space="preserve">Huyện Tịnh Biên </v>
      </c>
      <c r="C19" s="1">
        <v>30508</v>
      </c>
      <c r="D19" s="7">
        <v>15</v>
      </c>
      <c r="E19" s="8" t="str">
        <f>VLOOKUP(C19,[1]DanhMuc_31_03_2012!B$7:C$173,2,0)</f>
        <v>Xã Núi Voi</v>
      </c>
      <c r="F19" s="8">
        <v>1</v>
      </c>
      <c r="G19" s="8" t="str">
        <f t="shared" si="0"/>
        <v>3050801</v>
      </c>
      <c r="H19" s="8" t="str">
        <f>VLOOKUP(VALUE(G19),[1]Danhmuc_31_3_2012!E$6:G$894,3,0)</f>
        <v>Ấp Voi I</v>
      </c>
      <c r="I19" s="8">
        <v>2</v>
      </c>
      <c r="J19" s="8" t="s">
        <v>136</v>
      </c>
      <c r="K19" s="8">
        <v>1</v>
      </c>
      <c r="L19" s="8" t="str">
        <f>IFERROR(VLOOKUP(K19,dm_ts!$B$3:$C$24,2,0)," ")</f>
        <v>Cá tra</v>
      </c>
      <c r="M19" s="8">
        <v>500</v>
      </c>
      <c r="N19" s="8">
        <v>400</v>
      </c>
      <c r="O19" s="18">
        <v>2</v>
      </c>
      <c r="P19" s="21" t="s">
        <v>214</v>
      </c>
      <c r="Q19" s="1">
        <v>0</v>
      </c>
      <c r="R19" s="1" t="str">
        <f>IFERROR(VLOOKUP(Q19,dm_ts!$G$4:$H$9,2,0)," ")</f>
        <v xml:space="preserve"> </v>
      </c>
      <c r="U19" s="1">
        <v>2E-3</v>
      </c>
      <c r="V19" s="1">
        <v>2</v>
      </c>
      <c r="W19" s="1">
        <v>400</v>
      </c>
      <c r="X19" s="1">
        <v>43208</v>
      </c>
      <c r="Y19" s="1">
        <v>43209</v>
      </c>
      <c r="Z19" s="1">
        <v>2</v>
      </c>
      <c r="AA19" s="1">
        <v>2</v>
      </c>
      <c r="AB19" s="1" t="str">
        <f>IFERROR(VLOOKUP(AA19,dm_ts!$G$12:$H$14,2,0)," ")</f>
        <v>Tiêu thụ nội địa</v>
      </c>
      <c r="AC19" s="1">
        <v>1</v>
      </c>
      <c r="AD19" s="1" t="str">
        <f>IFERROR(VLOOKUP(AC19,dm_ts!$B$3:$C$24,2,0)," ")</f>
        <v>Cá tra</v>
      </c>
      <c r="AE19" s="1">
        <v>600</v>
      </c>
      <c r="AF19" s="1">
        <v>500</v>
      </c>
      <c r="AG19" s="1">
        <v>2</v>
      </c>
      <c r="AH19" s="1" t="str">
        <f t="shared" si="1"/>
        <v>bán thâm canh</v>
      </c>
      <c r="AI19" s="1">
        <v>3</v>
      </c>
      <c r="AJ19" s="1" t="str">
        <f>IFERROR(VLOOKUP(AI19,dm_ts!$G$4:$H$9,2,0)," ")</f>
        <v>ASC</v>
      </c>
      <c r="AM19" s="1">
        <v>3.0000000000000001E-3</v>
      </c>
      <c r="AN19" s="1">
        <v>3</v>
      </c>
      <c r="AO19" s="1">
        <v>400</v>
      </c>
      <c r="AP19" s="1">
        <v>43208</v>
      </c>
      <c r="AQ19" s="1">
        <v>43209</v>
      </c>
      <c r="AR19" s="1">
        <v>2</v>
      </c>
      <c r="AS19" s="1">
        <v>2</v>
      </c>
      <c r="AT19" s="1" t="str">
        <f>IFERROR(VLOOKUP(AS19,dm_ts!$G$12:$H$14,2,0)," ")</f>
        <v>Tiêu thụ nội địa</v>
      </c>
      <c r="AV19" s="1" t="str">
        <f>IFERROR(VLOOKUP(AU19,dm_ts!$B$3:$C$24,2,0)," ")</f>
        <v xml:space="preserve"> </v>
      </c>
      <c r="AY19" s="1" t="s">
        <v>215</v>
      </c>
      <c r="AZ19" s="1" t="str">
        <f t="shared" si="2"/>
        <v xml:space="preserve"> </v>
      </c>
      <c r="BB19" s="1" t="str">
        <f>IFERROR(VLOOKUP(BA19,dm_ts!$G$4:$H$9,2,0)," ")</f>
        <v xml:space="preserve"> </v>
      </c>
      <c r="BM19" s="1" t="str">
        <f>IFERROR(VLOOKUP(BL19,dm_ts!$B$3:$C$24,2,0)," ")</f>
        <v xml:space="preserve"> </v>
      </c>
      <c r="BQ19" s="1" t="str">
        <f t="shared" si="3"/>
        <v xml:space="preserve"> </v>
      </c>
      <c r="BS19" s="1" t="str">
        <f>IFERROR(VLOOKUP(BR19,dm_ts!$G$4:$H$9,2,0)," ")</f>
        <v xml:space="preserve"> </v>
      </c>
      <c r="CD19" s="1" t="str">
        <f>IFERROR(VLOOKUP(CC19,dm_ts!$B$3:$C$24,2,0)," ")</f>
        <v xml:space="preserve"> </v>
      </c>
      <c r="CH19" s="1" t="str">
        <f t="shared" si="4"/>
        <v xml:space="preserve"> </v>
      </c>
      <c r="CJ19" s="1" t="str">
        <f>IFERROR(VLOOKUP(CI19,dm_ts!$G$4:$H$9,2,0)," ")</f>
        <v xml:space="preserve"> </v>
      </c>
      <c r="EH19" s="1">
        <v>1100</v>
      </c>
      <c r="EI19" s="1">
        <v>900</v>
      </c>
      <c r="EJ19" s="1">
        <v>2</v>
      </c>
      <c r="EK19" s="1">
        <v>2</v>
      </c>
    </row>
    <row r="20" spans="1:141" x14ac:dyDescent="0.2">
      <c r="A20" s="1">
        <v>890</v>
      </c>
      <c r="B20" s="1" t="str">
        <f>VLOOKUP(A20,'[1]Danh muc huyen'!B$8:C$18,2,0)</f>
        <v xml:space="preserve">Huyện Tịnh Biên </v>
      </c>
      <c r="C20" s="1">
        <v>30508</v>
      </c>
      <c r="D20" s="7">
        <v>16</v>
      </c>
      <c r="E20" s="8" t="str">
        <f>VLOOKUP(C20,[1]DanhMuc_31_03_2012!B$7:C$173,2,0)</f>
        <v>Xã Núi Voi</v>
      </c>
      <c r="F20" s="8">
        <v>5</v>
      </c>
      <c r="G20" s="8" t="str">
        <f t="shared" si="0"/>
        <v>3050805</v>
      </c>
      <c r="H20" s="8" t="str">
        <f>VLOOKUP(VALUE(G20),[1]Danhmuc_31_3_2012!E$6:G$894,3,0)</f>
        <v>Ấp Mỹ Á</v>
      </c>
      <c r="I20" s="8">
        <v>1</v>
      </c>
      <c r="J20" s="8" t="s">
        <v>137</v>
      </c>
      <c r="K20" s="8">
        <v>1</v>
      </c>
      <c r="L20" s="8" t="str">
        <f>IFERROR(VLOOKUP(K20,dm_ts!$B$3:$C$24,2,0)," ")</f>
        <v>Cá tra</v>
      </c>
      <c r="M20" s="8">
        <v>400</v>
      </c>
      <c r="N20" s="8">
        <v>350</v>
      </c>
      <c r="O20" s="18">
        <v>2</v>
      </c>
      <c r="P20" s="21" t="s">
        <v>214</v>
      </c>
      <c r="Q20" s="1">
        <v>0</v>
      </c>
      <c r="R20" s="1" t="str">
        <f>IFERROR(VLOOKUP(Q20,dm_ts!$G$4:$H$9,2,0)," ")</f>
        <v xml:space="preserve"> </v>
      </c>
      <c r="U20" s="1">
        <v>1E-3</v>
      </c>
      <c r="V20" s="1">
        <v>1</v>
      </c>
      <c r="W20" s="1">
        <v>30</v>
      </c>
      <c r="X20" s="1">
        <v>43391</v>
      </c>
      <c r="Y20" s="1">
        <v>43392</v>
      </c>
      <c r="Z20" s="1">
        <v>1</v>
      </c>
      <c r="AA20" s="1">
        <v>2</v>
      </c>
      <c r="AB20" s="1" t="str">
        <f>IFERROR(VLOOKUP(AA20,dm_ts!$G$12:$H$14,2,0)," ")</f>
        <v>Tiêu thụ nội địa</v>
      </c>
      <c r="AD20" s="1" t="str">
        <f>IFERROR(VLOOKUP(AC20,dm_ts!$B$3:$C$24,2,0)," ")</f>
        <v xml:space="preserve"> </v>
      </c>
      <c r="AH20" s="1" t="str">
        <f t="shared" si="1"/>
        <v xml:space="preserve"> </v>
      </c>
      <c r="AI20" s="1" t="s">
        <v>215</v>
      </c>
      <c r="AJ20" s="1" t="str">
        <f>IFERROR(VLOOKUP(AI20,dm_ts!$G$4:$H$9,2,0)," ")</f>
        <v xml:space="preserve"> </v>
      </c>
      <c r="AS20" s="1">
        <v>0</v>
      </c>
      <c r="AT20" s="1" t="str">
        <f>IFERROR(VLOOKUP(AS20,dm_ts!$G$12:$H$14,2,0)," ")</f>
        <v xml:space="preserve"> </v>
      </c>
      <c r="AV20" s="1" t="str">
        <f>IFERROR(VLOOKUP(AU20,dm_ts!$B$3:$C$24,2,0)," ")</f>
        <v xml:space="preserve"> </v>
      </c>
      <c r="AY20" s="1" t="s">
        <v>215</v>
      </c>
      <c r="AZ20" s="1" t="str">
        <f t="shared" si="2"/>
        <v xml:space="preserve"> </v>
      </c>
      <c r="BB20" s="1" t="str">
        <f>IFERROR(VLOOKUP(BA20,dm_ts!$G$4:$H$9,2,0)," ")</f>
        <v xml:space="preserve"> </v>
      </c>
      <c r="BM20" s="1" t="str">
        <f>IFERROR(VLOOKUP(BL20,dm_ts!$B$3:$C$24,2,0)," ")</f>
        <v xml:space="preserve"> </v>
      </c>
      <c r="BQ20" s="1" t="str">
        <f t="shared" si="3"/>
        <v xml:space="preserve"> </v>
      </c>
      <c r="BS20" s="1" t="str">
        <f>IFERROR(VLOOKUP(BR20,dm_ts!$G$4:$H$9,2,0)," ")</f>
        <v xml:space="preserve"> </v>
      </c>
      <c r="CD20" s="1" t="str">
        <f>IFERROR(VLOOKUP(CC20,dm_ts!$B$3:$C$24,2,0)," ")</f>
        <v xml:space="preserve"> </v>
      </c>
      <c r="CH20" s="1" t="str">
        <f t="shared" si="4"/>
        <v xml:space="preserve"> </v>
      </c>
      <c r="CJ20" s="1" t="str">
        <f>IFERROR(VLOOKUP(CI20,dm_ts!$G$4:$H$9,2,0)," ")</f>
        <v xml:space="preserve"> </v>
      </c>
      <c r="EH20" s="1">
        <v>400</v>
      </c>
      <c r="EI20" s="1">
        <v>350</v>
      </c>
      <c r="EJ20" s="1">
        <v>1</v>
      </c>
      <c r="EK20" s="1">
        <v>2</v>
      </c>
    </row>
    <row r="21" spans="1:141" x14ac:dyDescent="0.2">
      <c r="A21" s="1">
        <v>890</v>
      </c>
      <c r="B21" s="1" t="str">
        <f>VLOOKUP(A21,'[1]Danh muc huyen'!B$8:C$18,2,0)</f>
        <v xml:space="preserve">Huyện Tịnh Biên </v>
      </c>
      <c r="C21" s="1">
        <v>30511</v>
      </c>
      <c r="D21" s="7">
        <v>17</v>
      </c>
      <c r="E21" s="8" t="str">
        <f>VLOOKUP(C21,[1]DanhMuc_31_03_2012!B$7:C$173,2,0)</f>
        <v>Xã Nhơn Hưng</v>
      </c>
      <c r="F21" s="8">
        <v>5</v>
      </c>
      <c r="G21" s="8" t="str">
        <f t="shared" si="0"/>
        <v>3051105</v>
      </c>
      <c r="H21" s="8" t="str">
        <f>VLOOKUP(VALUE(G21),[1]Danhmuc_31_3_2012!E$6:G$894,3,0)</f>
        <v>Ấp Trung Bắc Hưng</v>
      </c>
      <c r="I21" s="8">
        <v>1</v>
      </c>
      <c r="J21" s="8" t="s">
        <v>138</v>
      </c>
      <c r="K21" s="8">
        <v>1</v>
      </c>
      <c r="L21" s="8" t="str">
        <f>IFERROR(VLOOKUP(K21,dm_ts!$B$3:$C$24,2,0)," ")</f>
        <v>Cá tra</v>
      </c>
      <c r="M21" s="8">
        <v>500</v>
      </c>
      <c r="N21" s="8">
        <v>400</v>
      </c>
      <c r="O21" s="18">
        <v>2</v>
      </c>
      <c r="P21" s="21" t="s">
        <v>214</v>
      </c>
      <c r="Q21" s="1">
        <v>0</v>
      </c>
      <c r="R21" s="1" t="str">
        <f>IFERROR(VLOOKUP(Q21,dm_ts!$G$4:$H$9,2,0)," ")</f>
        <v xml:space="preserve"> </v>
      </c>
      <c r="U21" s="1">
        <v>0.02</v>
      </c>
      <c r="V21" s="1">
        <v>1.2</v>
      </c>
      <c r="W21" s="1">
        <v>400</v>
      </c>
      <c r="X21" s="1">
        <v>43208</v>
      </c>
      <c r="Y21" s="1">
        <v>43178</v>
      </c>
      <c r="Z21" s="1">
        <v>1.5</v>
      </c>
      <c r="AA21" s="1">
        <v>2</v>
      </c>
      <c r="AB21" s="1" t="str">
        <f>IFERROR(VLOOKUP(AA21,dm_ts!$G$12:$H$14,2,0)," ")</f>
        <v>Tiêu thụ nội địa</v>
      </c>
      <c r="AD21" s="1" t="str">
        <f>IFERROR(VLOOKUP(AC21,dm_ts!$B$3:$C$24,2,0)," ")</f>
        <v xml:space="preserve"> </v>
      </c>
      <c r="AH21" s="1" t="str">
        <f t="shared" si="1"/>
        <v xml:space="preserve"> </v>
      </c>
      <c r="AI21" s="1" t="s">
        <v>215</v>
      </c>
      <c r="AJ21" s="1" t="str">
        <f>IFERROR(VLOOKUP(AI21,dm_ts!$G$4:$H$9,2,0)," ")</f>
        <v xml:space="preserve"> </v>
      </c>
      <c r="AS21" s="1">
        <v>0</v>
      </c>
      <c r="AT21" s="1" t="str">
        <f>IFERROR(VLOOKUP(AS21,dm_ts!$G$12:$H$14,2,0)," ")</f>
        <v xml:space="preserve"> </v>
      </c>
      <c r="AV21" s="1" t="str">
        <f>IFERROR(VLOOKUP(AU21,dm_ts!$B$3:$C$24,2,0)," ")</f>
        <v xml:space="preserve"> </v>
      </c>
      <c r="AY21" s="1" t="s">
        <v>215</v>
      </c>
      <c r="AZ21" s="1" t="str">
        <f t="shared" si="2"/>
        <v xml:space="preserve"> </v>
      </c>
      <c r="BB21" s="1" t="str">
        <f>IFERROR(VLOOKUP(BA21,dm_ts!$G$4:$H$9,2,0)," ")</f>
        <v xml:space="preserve"> </v>
      </c>
      <c r="BM21" s="1" t="str">
        <f>IFERROR(VLOOKUP(BL21,dm_ts!$B$3:$C$24,2,0)," ")</f>
        <v xml:space="preserve"> </v>
      </c>
      <c r="BQ21" s="1" t="str">
        <f t="shared" si="3"/>
        <v xml:space="preserve"> </v>
      </c>
      <c r="BS21" s="1" t="str">
        <f>IFERROR(VLOOKUP(BR21,dm_ts!$G$4:$H$9,2,0)," ")</f>
        <v xml:space="preserve"> </v>
      </c>
      <c r="CD21" s="1" t="str">
        <f>IFERROR(VLOOKUP(CC21,dm_ts!$B$3:$C$24,2,0)," ")</f>
        <v xml:space="preserve"> </v>
      </c>
      <c r="CH21" s="1" t="str">
        <f t="shared" si="4"/>
        <v xml:space="preserve"> </v>
      </c>
      <c r="CJ21" s="1" t="str">
        <f>IFERROR(VLOOKUP(CI21,dm_ts!$G$4:$H$9,2,0)," ")</f>
        <v xml:space="preserve"> </v>
      </c>
      <c r="EH21" s="1">
        <v>500</v>
      </c>
      <c r="EI21" s="1">
        <v>400</v>
      </c>
      <c r="EJ21" s="1">
        <v>1</v>
      </c>
      <c r="EK21" s="1">
        <v>2</v>
      </c>
    </row>
    <row r="22" spans="1:141" x14ac:dyDescent="0.2">
      <c r="A22" s="1">
        <v>890</v>
      </c>
      <c r="B22" s="1" t="str">
        <f>VLOOKUP(A22,'[1]Danh muc huyen'!B$8:C$18,2,0)</f>
        <v xml:space="preserve">Huyện Tịnh Biên </v>
      </c>
      <c r="C22" s="1">
        <v>30514</v>
      </c>
      <c r="D22" s="7">
        <v>18</v>
      </c>
      <c r="E22" s="8" t="str">
        <f>VLOOKUP(C22,[1]DanhMuc_31_03_2012!B$7:C$173,2,0)</f>
        <v>Xã An Phú</v>
      </c>
      <c r="F22" s="8">
        <v>1</v>
      </c>
      <c r="G22" s="8" t="str">
        <f t="shared" si="0"/>
        <v>3051401</v>
      </c>
      <c r="H22" s="8" t="str">
        <f>VLOOKUP(VALUE(G22),[1]Danhmuc_31_3_2012!E$6:G$894,3,0)</f>
        <v>Ấp Phú Nhất</v>
      </c>
      <c r="I22" s="8">
        <v>1</v>
      </c>
      <c r="J22" s="8" t="s">
        <v>139</v>
      </c>
      <c r="K22" s="8">
        <v>4</v>
      </c>
      <c r="L22" s="8" t="str">
        <f>IFERROR(VLOOKUP(K22,dm_ts!$B$3:$C$24,2,0)," ")</f>
        <v>Cá rô phi</v>
      </c>
      <c r="M22" s="8">
        <v>1500</v>
      </c>
      <c r="N22" s="8">
        <v>1000</v>
      </c>
      <c r="O22" s="18">
        <v>3</v>
      </c>
      <c r="P22" s="21" t="s">
        <v>213</v>
      </c>
      <c r="Q22" s="1">
        <v>0</v>
      </c>
      <c r="R22" s="1" t="str">
        <f>IFERROR(VLOOKUP(Q22,dm_ts!$G$4:$H$9,2,0)," ")</f>
        <v xml:space="preserve"> </v>
      </c>
      <c r="U22" s="1">
        <v>2</v>
      </c>
      <c r="V22" s="1">
        <v>4</v>
      </c>
      <c r="W22" s="1">
        <v>300</v>
      </c>
      <c r="X22" s="1">
        <v>43330</v>
      </c>
      <c r="Y22" s="1">
        <v>43178</v>
      </c>
      <c r="Z22" s="1">
        <v>4</v>
      </c>
      <c r="AA22" s="1">
        <v>2</v>
      </c>
      <c r="AB22" s="1" t="str">
        <f>IFERROR(VLOOKUP(AA22,dm_ts!$G$12:$H$14,2,0)," ")</f>
        <v>Tiêu thụ nội địa</v>
      </c>
      <c r="AD22" s="1" t="str">
        <f>IFERROR(VLOOKUP(AC22,dm_ts!$B$3:$C$24,2,0)," ")</f>
        <v xml:space="preserve"> </v>
      </c>
      <c r="AH22" s="1" t="str">
        <f t="shared" si="1"/>
        <v xml:space="preserve"> </v>
      </c>
      <c r="AI22" s="1" t="s">
        <v>215</v>
      </c>
      <c r="AJ22" s="1" t="str">
        <f>IFERROR(VLOOKUP(AI22,dm_ts!$G$4:$H$9,2,0)," ")</f>
        <v xml:space="preserve"> </v>
      </c>
      <c r="AS22" s="1">
        <v>0</v>
      </c>
      <c r="AT22" s="1" t="str">
        <f>IFERROR(VLOOKUP(AS22,dm_ts!$G$12:$H$14,2,0)," ")</f>
        <v xml:space="preserve"> </v>
      </c>
      <c r="AV22" s="1" t="str">
        <f>IFERROR(VLOOKUP(AU22,dm_ts!$B$3:$C$24,2,0)," ")</f>
        <v xml:space="preserve"> </v>
      </c>
      <c r="AY22" s="1" t="s">
        <v>215</v>
      </c>
      <c r="AZ22" s="1" t="str">
        <f t="shared" si="2"/>
        <v xml:space="preserve"> </v>
      </c>
      <c r="BB22" s="1" t="str">
        <f>IFERROR(VLOOKUP(BA22,dm_ts!$G$4:$H$9,2,0)," ")</f>
        <v xml:space="preserve"> </v>
      </c>
      <c r="BM22" s="1" t="str">
        <f>IFERROR(VLOOKUP(BL22,dm_ts!$B$3:$C$24,2,0)," ")</f>
        <v xml:space="preserve"> </v>
      </c>
      <c r="BQ22" s="1" t="str">
        <f t="shared" si="3"/>
        <v xml:space="preserve"> </v>
      </c>
      <c r="BS22" s="1" t="str">
        <f>IFERROR(VLOOKUP(BR22,dm_ts!$G$4:$H$9,2,0)," ")</f>
        <v xml:space="preserve"> </v>
      </c>
      <c r="CD22" s="1" t="str">
        <f>IFERROR(VLOOKUP(CC22,dm_ts!$B$3:$C$24,2,0)," ")</f>
        <v xml:space="preserve"> </v>
      </c>
      <c r="CH22" s="1" t="str">
        <f t="shared" si="4"/>
        <v xml:space="preserve"> </v>
      </c>
      <c r="CJ22" s="1" t="str">
        <f>IFERROR(VLOOKUP(CI22,dm_ts!$G$4:$H$9,2,0)," ")</f>
        <v xml:space="preserve"> </v>
      </c>
      <c r="EH22" s="1">
        <v>2500</v>
      </c>
      <c r="EI22" s="1">
        <v>2200</v>
      </c>
      <c r="EJ22" s="1">
        <v>2</v>
      </c>
      <c r="EK22" s="1">
        <v>2</v>
      </c>
    </row>
    <row r="23" spans="1:141" x14ac:dyDescent="0.2">
      <c r="A23" s="1">
        <v>890</v>
      </c>
      <c r="B23" s="1" t="str">
        <f>VLOOKUP(A23,'[1]Danh muc huyen'!B$8:C$18,2,0)</f>
        <v xml:space="preserve">Huyện Tịnh Biên </v>
      </c>
      <c r="C23" s="1">
        <v>30514</v>
      </c>
      <c r="D23" s="7">
        <v>19</v>
      </c>
      <c r="E23" s="8" t="str">
        <f>VLOOKUP(C23,[1]DanhMuc_31_03_2012!B$7:C$173,2,0)</f>
        <v>Xã An Phú</v>
      </c>
      <c r="F23" s="8">
        <v>1</v>
      </c>
      <c r="G23" s="8" t="str">
        <f t="shared" si="0"/>
        <v>3051401</v>
      </c>
      <c r="H23" s="8" t="str">
        <f>VLOOKUP(VALUE(G23),[1]Danhmuc_31_3_2012!E$6:G$894,3,0)</f>
        <v>Ấp Phú Nhất</v>
      </c>
      <c r="I23" s="8">
        <v>3</v>
      </c>
      <c r="J23" s="8" t="s">
        <v>117</v>
      </c>
      <c r="K23" s="8">
        <v>1</v>
      </c>
      <c r="L23" s="8" t="str">
        <f>IFERROR(VLOOKUP(K23,dm_ts!$B$3:$C$24,2,0)," ")</f>
        <v>Cá tra</v>
      </c>
      <c r="M23" s="8">
        <v>800</v>
      </c>
      <c r="N23" s="8">
        <v>600</v>
      </c>
      <c r="O23" s="18">
        <v>3</v>
      </c>
      <c r="P23" s="21" t="s">
        <v>213</v>
      </c>
      <c r="Q23" s="1">
        <v>0</v>
      </c>
      <c r="R23" s="1" t="str">
        <f>IFERROR(VLOOKUP(Q23,dm_ts!$G$4:$H$9,2,0)," ")</f>
        <v xml:space="preserve"> </v>
      </c>
      <c r="U23" s="1">
        <v>2E-3</v>
      </c>
      <c r="V23" s="1">
        <v>4.5</v>
      </c>
      <c r="W23" s="1">
        <v>300</v>
      </c>
      <c r="X23" s="1">
        <v>43299</v>
      </c>
      <c r="Y23" s="1">
        <v>43239</v>
      </c>
      <c r="Z23" s="1">
        <v>1</v>
      </c>
      <c r="AA23" s="1">
        <v>2</v>
      </c>
      <c r="AB23" s="1" t="str">
        <f>IFERROR(VLOOKUP(AA23,dm_ts!$G$12:$H$14,2,0)," ")</f>
        <v>Tiêu thụ nội địa</v>
      </c>
      <c r="AD23" s="1" t="str">
        <f>IFERROR(VLOOKUP(AC23,dm_ts!$B$3:$C$24,2,0)," ")</f>
        <v xml:space="preserve"> </v>
      </c>
      <c r="AH23" s="1" t="str">
        <f t="shared" si="1"/>
        <v xml:space="preserve"> </v>
      </c>
      <c r="AI23" s="1" t="s">
        <v>215</v>
      </c>
      <c r="AJ23" s="1" t="str">
        <f>IFERROR(VLOOKUP(AI23,dm_ts!$G$4:$H$9,2,0)," ")</f>
        <v xml:space="preserve"> </v>
      </c>
      <c r="AS23" s="1">
        <v>0</v>
      </c>
      <c r="AT23" s="1" t="str">
        <f>IFERROR(VLOOKUP(AS23,dm_ts!$G$12:$H$14,2,0)," ")</f>
        <v xml:space="preserve"> </v>
      </c>
      <c r="AV23" s="1" t="str">
        <f>IFERROR(VLOOKUP(AU23,dm_ts!$B$3:$C$24,2,0)," ")</f>
        <v xml:space="preserve"> </v>
      </c>
      <c r="AY23" s="1" t="s">
        <v>215</v>
      </c>
      <c r="AZ23" s="1" t="str">
        <f t="shared" si="2"/>
        <v xml:space="preserve"> </v>
      </c>
      <c r="BB23" s="1" t="str">
        <f>IFERROR(VLOOKUP(BA23,dm_ts!$G$4:$H$9,2,0)," ")</f>
        <v xml:space="preserve"> </v>
      </c>
      <c r="BM23" s="1" t="str">
        <f>IFERROR(VLOOKUP(BL23,dm_ts!$B$3:$C$24,2,0)," ")</f>
        <v xml:space="preserve"> </v>
      </c>
      <c r="BQ23" s="1" t="str">
        <f t="shared" si="3"/>
        <v xml:space="preserve"> </v>
      </c>
      <c r="BS23" s="1" t="str">
        <f>IFERROR(VLOOKUP(BR23,dm_ts!$G$4:$H$9,2,0)," ")</f>
        <v xml:space="preserve"> </v>
      </c>
      <c r="CD23" s="1" t="str">
        <f>IFERROR(VLOOKUP(CC23,dm_ts!$B$3:$C$24,2,0)," ")</f>
        <v xml:space="preserve"> </v>
      </c>
      <c r="CH23" s="1" t="str">
        <f t="shared" si="4"/>
        <v xml:space="preserve"> </v>
      </c>
      <c r="CJ23" s="1" t="str">
        <f>IFERROR(VLOOKUP(CI23,dm_ts!$G$4:$H$9,2,0)," ")</f>
        <v xml:space="preserve"> </v>
      </c>
    </row>
    <row r="24" spans="1:141" x14ac:dyDescent="0.2">
      <c r="A24" s="1">
        <v>890</v>
      </c>
      <c r="B24" s="1" t="str">
        <f>VLOOKUP(A24,'[1]Danh muc huyen'!B$8:C$18,2,0)</f>
        <v xml:space="preserve">Huyện Tịnh Biên </v>
      </c>
      <c r="C24" s="1">
        <v>30514</v>
      </c>
      <c r="D24" s="7">
        <v>20</v>
      </c>
      <c r="E24" s="8" t="str">
        <f>VLOOKUP(C24,[1]DanhMuc_31_03_2012!B$7:C$173,2,0)</f>
        <v>Xã An Phú</v>
      </c>
      <c r="F24" s="8">
        <v>1</v>
      </c>
      <c r="G24" s="8" t="str">
        <f t="shared" si="0"/>
        <v>3051401</v>
      </c>
      <c r="H24" s="8" t="str">
        <f>VLOOKUP(VALUE(G24),[1]Danhmuc_31_3_2012!E$6:G$894,3,0)</f>
        <v>Ấp Phú Nhất</v>
      </c>
      <c r="I24" s="8">
        <v>2</v>
      </c>
      <c r="J24" s="8" t="s">
        <v>140</v>
      </c>
      <c r="K24" s="8">
        <v>1</v>
      </c>
      <c r="L24" s="8" t="str">
        <f>IFERROR(VLOOKUP(K24,dm_ts!$B$3:$C$24,2,0)," ")</f>
        <v>Cá tra</v>
      </c>
      <c r="M24" s="8">
        <v>2500</v>
      </c>
      <c r="N24" s="8">
        <v>2200</v>
      </c>
      <c r="O24" s="18">
        <v>3</v>
      </c>
      <c r="P24" s="21" t="s">
        <v>213</v>
      </c>
      <c r="Q24" s="1">
        <v>0</v>
      </c>
      <c r="R24" s="1" t="str">
        <f>IFERROR(VLOOKUP(Q24,dm_ts!$G$4:$H$9,2,0)," ")</f>
        <v xml:space="preserve"> </v>
      </c>
      <c r="U24" s="1">
        <v>5</v>
      </c>
      <c r="V24" s="1">
        <v>5</v>
      </c>
      <c r="W24" s="1">
        <v>100</v>
      </c>
      <c r="X24" s="1">
        <v>43361</v>
      </c>
      <c r="Y24" s="1">
        <v>43209</v>
      </c>
      <c r="Z24" s="1">
        <v>5</v>
      </c>
      <c r="AA24" s="1">
        <v>2</v>
      </c>
      <c r="AB24" s="1" t="str">
        <f>IFERROR(VLOOKUP(AA24,dm_ts!$G$12:$H$14,2,0)," ")</f>
        <v>Tiêu thụ nội địa</v>
      </c>
      <c r="AD24" s="1" t="str">
        <f>IFERROR(VLOOKUP(AC24,dm_ts!$B$3:$C$24,2,0)," ")</f>
        <v xml:space="preserve"> </v>
      </c>
      <c r="AH24" s="1" t="str">
        <f t="shared" si="1"/>
        <v xml:space="preserve"> </v>
      </c>
      <c r="AI24" s="1" t="s">
        <v>215</v>
      </c>
      <c r="AJ24" s="1" t="str">
        <f>IFERROR(VLOOKUP(AI24,dm_ts!$G$4:$H$9,2,0)," ")</f>
        <v xml:space="preserve"> </v>
      </c>
      <c r="AS24" s="1">
        <v>0</v>
      </c>
      <c r="AT24" s="1" t="str">
        <f>IFERROR(VLOOKUP(AS24,dm_ts!$G$12:$H$14,2,0)," ")</f>
        <v xml:space="preserve"> </v>
      </c>
      <c r="AV24" s="1" t="str">
        <f>IFERROR(VLOOKUP(AU24,dm_ts!$B$3:$C$24,2,0)," ")</f>
        <v xml:space="preserve"> </v>
      </c>
      <c r="AY24" s="1" t="s">
        <v>215</v>
      </c>
      <c r="AZ24" s="1" t="str">
        <f t="shared" si="2"/>
        <v xml:space="preserve"> </v>
      </c>
      <c r="BB24" s="1" t="str">
        <f>IFERROR(VLOOKUP(BA24,dm_ts!$G$4:$H$9,2,0)," ")</f>
        <v xml:space="preserve"> </v>
      </c>
      <c r="BM24" s="1" t="str">
        <f>IFERROR(VLOOKUP(BL24,dm_ts!$B$3:$C$24,2,0)," ")</f>
        <v xml:space="preserve"> </v>
      </c>
      <c r="BQ24" s="1" t="str">
        <f t="shared" si="3"/>
        <v xml:space="preserve"> </v>
      </c>
      <c r="BS24" s="1" t="str">
        <f>IFERROR(VLOOKUP(BR24,dm_ts!$G$4:$H$9,2,0)," ")</f>
        <v xml:space="preserve"> </v>
      </c>
      <c r="CD24" s="1" t="str">
        <f>IFERROR(VLOOKUP(CC24,dm_ts!$B$3:$C$24,2,0)," ")</f>
        <v xml:space="preserve"> </v>
      </c>
      <c r="CH24" s="1" t="str">
        <f t="shared" si="4"/>
        <v xml:space="preserve"> </v>
      </c>
      <c r="CJ24" s="1" t="str">
        <f>IFERROR(VLOOKUP(CI24,dm_ts!$G$4:$H$9,2,0)," ")</f>
        <v xml:space="preserve"> </v>
      </c>
      <c r="CT24" s="1">
        <v>1</v>
      </c>
      <c r="CU24" s="1">
        <v>3</v>
      </c>
      <c r="CV24" s="1">
        <v>43421</v>
      </c>
      <c r="CW24" s="1">
        <v>43361</v>
      </c>
      <c r="CX24" s="1">
        <v>400</v>
      </c>
      <c r="CY24" s="1">
        <v>1.5</v>
      </c>
      <c r="CZ24" s="1">
        <v>800</v>
      </c>
      <c r="EH24" s="1">
        <v>800</v>
      </c>
      <c r="EI24" s="1">
        <v>600</v>
      </c>
      <c r="EJ24" s="1">
        <v>1</v>
      </c>
      <c r="EK24" s="1">
        <v>2</v>
      </c>
    </row>
    <row r="25" spans="1:141" x14ac:dyDescent="0.2">
      <c r="A25" s="1">
        <v>890</v>
      </c>
      <c r="B25" s="1" t="str">
        <f>VLOOKUP(A25,'[1]Danh muc huyen'!B$8:C$18,2,0)</f>
        <v xml:space="preserve">Huyện Tịnh Biên </v>
      </c>
      <c r="C25" s="1">
        <v>30514</v>
      </c>
      <c r="D25" s="7">
        <v>21</v>
      </c>
      <c r="E25" s="8" t="str">
        <f>VLOOKUP(C25,[1]DanhMuc_31_03_2012!B$7:C$173,2,0)</f>
        <v>Xã An Phú</v>
      </c>
      <c r="F25" s="8">
        <v>1</v>
      </c>
      <c r="G25" s="8" t="str">
        <f t="shared" si="0"/>
        <v>3051401</v>
      </c>
      <c r="H25" s="8" t="str">
        <f>VLOOKUP(VALUE(G25),[1]Danhmuc_31_3_2012!E$6:G$894,3,0)</f>
        <v>Ấp Phú Nhất</v>
      </c>
      <c r="I25" s="8">
        <v>4</v>
      </c>
      <c r="J25" s="8" t="s">
        <v>141</v>
      </c>
      <c r="K25" s="8">
        <v>15</v>
      </c>
      <c r="L25" s="8" t="str">
        <f>IFERROR(VLOOKUP(K25,dm_ts!$B$3:$C$24,2,0)," ")</f>
        <v>Cá khác</v>
      </c>
      <c r="M25" s="8">
        <v>800</v>
      </c>
      <c r="N25" s="8">
        <v>600</v>
      </c>
      <c r="O25" s="18">
        <v>3</v>
      </c>
      <c r="P25" s="21" t="s">
        <v>213</v>
      </c>
      <c r="Q25" s="1">
        <v>1</v>
      </c>
      <c r="R25" s="1" t="str">
        <f>IFERROR(VLOOKUP(Q25,dm_ts!$G$4:$H$9,2,0)," ")</f>
        <v>VietGap</v>
      </c>
      <c r="U25" s="1">
        <v>0.01</v>
      </c>
      <c r="V25" s="1">
        <v>2.5</v>
      </c>
      <c r="W25" s="1">
        <v>100</v>
      </c>
      <c r="X25" s="1">
        <v>43299</v>
      </c>
      <c r="Y25" s="1">
        <v>43270</v>
      </c>
      <c r="Z25" s="1">
        <v>1</v>
      </c>
      <c r="AA25" s="1">
        <v>3</v>
      </c>
      <c r="AB25" s="1" t="str">
        <f>IFERROR(VLOOKUP(AA25,dm_ts!$G$12:$H$14,2,0)," ")</f>
        <v xml:space="preserve">Không xác định </v>
      </c>
      <c r="AD25" s="1" t="str">
        <f>IFERROR(VLOOKUP(AC25,dm_ts!$B$3:$C$24,2,0)," ")</f>
        <v xml:space="preserve"> </v>
      </c>
      <c r="AH25" s="1" t="str">
        <f t="shared" si="1"/>
        <v xml:space="preserve"> </v>
      </c>
      <c r="AI25" s="1" t="s">
        <v>215</v>
      </c>
      <c r="AJ25" s="1" t="str">
        <f>IFERROR(VLOOKUP(AI25,dm_ts!$G$4:$H$9,2,0)," ")</f>
        <v xml:space="preserve"> </v>
      </c>
      <c r="AS25" s="1">
        <v>0</v>
      </c>
      <c r="AT25" s="1" t="str">
        <f>IFERROR(VLOOKUP(AS25,dm_ts!$G$12:$H$14,2,0)," ")</f>
        <v xml:space="preserve"> </v>
      </c>
      <c r="AV25" s="1" t="str">
        <f>IFERROR(VLOOKUP(AU25,dm_ts!$B$3:$C$24,2,0)," ")</f>
        <v xml:space="preserve"> </v>
      </c>
      <c r="AY25" s="1" t="s">
        <v>215</v>
      </c>
      <c r="AZ25" s="1" t="str">
        <f t="shared" si="2"/>
        <v xml:space="preserve"> </v>
      </c>
      <c r="BB25" s="1" t="str">
        <f>IFERROR(VLOOKUP(BA25,dm_ts!$G$4:$H$9,2,0)," ")</f>
        <v xml:space="preserve"> </v>
      </c>
      <c r="BM25" s="1" t="str">
        <f>IFERROR(VLOOKUP(BL25,dm_ts!$B$3:$C$24,2,0)," ")</f>
        <v xml:space="preserve"> </v>
      </c>
      <c r="BQ25" s="1" t="str">
        <f t="shared" si="3"/>
        <v xml:space="preserve"> </v>
      </c>
      <c r="BS25" s="1" t="str">
        <f>IFERROR(VLOOKUP(BR25,dm_ts!$G$4:$H$9,2,0)," ")</f>
        <v xml:space="preserve"> </v>
      </c>
      <c r="CD25" s="1" t="str">
        <f>IFERROR(VLOOKUP(CC25,dm_ts!$B$3:$C$24,2,0)," ")</f>
        <v xml:space="preserve"> </v>
      </c>
      <c r="CH25" s="1" t="str">
        <f t="shared" si="4"/>
        <v xml:space="preserve"> </v>
      </c>
      <c r="CJ25" s="1" t="str">
        <f>IFERROR(VLOOKUP(CI25,dm_ts!$G$4:$H$9,2,0)," ")</f>
        <v xml:space="preserve"> </v>
      </c>
      <c r="CT25" s="1">
        <v>15</v>
      </c>
      <c r="CU25" s="1">
        <v>3</v>
      </c>
      <c r="CV25" s="1">
        <v>43207</v>
      </c>
      <c r="CW25" s="1">
        <v>43238</v>
      </c>
      <c r="CX25" s="1">
        <v>600</v>
      </c>
      <c r="CY25" s="1">
        <v>1.2</v>
      </c>
      <c r="CZ25" s="1">
        <v>350</v>
      </c>
    </row>
    <row r="26" spans="1:141" x14ac:dyDescent="0.2">
      <c r="A26" s="1">
        <v>890</v>
      </c>
      <c r="B26" s="1" t="str">
        <f>VLOOKUP(A26,'[1]Danh muc huyen'!B$8:C$18,2,0)</f>
        <v xml:space="preserve">Huyện Tịnh Biên </v>
      </c>
      <c r="C26" s="1">
        <v>30514</v>
      </c>
      <c r="D26" s="7">
        <v>22</v>
      </c>
      <c r="E26" s="8" t="str">
        <f>VLOOKUP(C26,[1]DanhMuc_31_03_2012!B$7:C$173,2,0)</f>
        <v>Xã An Phú</v>
      </c>
      <c r="F26" s="8">
        <v>3</v>
      </c>
      <c r="G26" s="8" t="str">
        <f t="shared" ref="G26:G52" si="5">TEXT(C26,"00000")&amp;TEXT(F26,"00")</f>
        <v>3051403</v>
      </c>
      <c r="H26" s="8" t="str">
        <f>VLOOKUP(VALUE(G26),[1]Danhmuc_31_3_2012!E$6:G$894,3,0)</f>
        <v>Ấp Phú Tâm</v>
      </c>
      <c r="I26" s="8">
        <v>1</v>
      </c>
      <c r="J26" s="8" t="s">
        <v>142</v>
      </c>
      <c r="K26" s="8">
        <v>4</v>
      </c>
      <c r="L26" s="8" t="str">
        <f>IFERROR(VLOOKUP(K26,dm_ts!$B$3:$C$24,2,0)," ")</f>
        <v>Cá rô phi</v>
      </c>
      <c r="M26" s="8">
        <v>1000</v>
      </c>
      <c r="N26" s="8">
        <v>800</v>
      </c>
      <c r="O26" s="18">
        <v>3</v>
      </c>
      <c r="P26" s="21" t="s">
        <v>213</v>
      </c>
      <c r="Q26" s="1">
        <v>0</v>
      </c>
      <c r="R26" s="1" t="str">
        <f>IFERROR(VLOOKUP(Q26,dm_ts!$G$4:$H$9,2,0)," ")</f>
        <v xml:space="preserve"> </v>
      </c>
      <c r="U26" s="1">
        <v>1.4999999999999999E-2</v>
      </c>
      <c r="V26" s="1">
        <v>0.6</v>
      </c>
      <c r="W26" s="1">
        <v>120</v>
      </c>
      <c r="X26" s="1">
        <v>43269</v>
      </c>
      <c r="Y26" s="1">
        <v>43239</v>
      </c>
      <c r="Z26" s="1">
        <v>0.65</v>
      </c>
      <c r="AA26" s="1">
        <v>3</v>
      </c>
      <c r="AB26" s="1" t="str">
        <f>IFERROR(VLOOKUP(AA26,dm_ts!$G$12:$H$14,2,0)," ")</f>
        <v xml:space="preserve">Không xác định </v>
      </c>
      <c r="AD26" s="1" t="str">
        <f>IFERROR(VLOOKUP(AC26,dm_ts!$B$3:$C$24,2,0)," ")</f>
        <v xml:space="preserve"> </v>
      </c>
      <c r="AH26" s="1" t="str">
        <f t="shared" ref="AH26:AH52" si="6">IFERROR(IF(AG26=1,"thâm canh",IF(AG26=2,"bán thâm canh",IF(AG26=3,"quảng canh"," ")))," ")</f>
        <v xml:space="preserve"> </v>
      </c>
      <c r="AI26" s="1" t="s">
        <v>215</v>
      </c>
      <c r="AJ26" s="1" t="str">
        <f>IFERROR(VLOOKUP(AI26,dm_ts!$G$4:$H$9,2,0)," ")</f>
        <v xml:space="preserve"> </v>
      </c>
      <c r="AS26" s="1">
        <v>0</v>
      </c>
      <c r="AT26" s="1" t="str">
        <f>IFERROR(VLOOKUP(AS26,dm_ts!$G$12:$H$14,2,0)," ")</f>
        <v xml:space="preserve"> </v>
      </c>
      <c r="AV26" s="1" t="str">
        <f>IFERROR(VLOOKUP(AU26,dm_ts!$B$3:$C$24,2,0)," ")</f>
        <v xml:space="preserve"> </v>
      </c>
      <c r="AY26" s="1" t="s">
        <v>215</v>
      </c>
      <c r="AZ26" s="1" t="str">
        <f t="shared" ref="AZ26:AZ52" si="7">IF(AY26=1,"thâm canh",IF(AY26=2,"bán thâm canh",IF(AY26=3,"quảng canh"," ")))</f>
        <v xml:space="preserve"> </v>
      </c>
      <c r="BB26" s="1" t="str">
        <f>IFERROR(VLOOKUP(BA26,dm_ts!$G$4:$H$9,2,0)," ")</f>
        <v xml:space="preserve"> </v>
      </c>
      <c r="BM26" s="1" t="str">
        <f>IFERROR(VLOOKUP(BL26,dm_ts!$B$3:$C$24,2,0)," ")</f>
        <v xml:space="preserve"> </v>
      </c>
      <c r="BQ26" s="1" t="str">
        <f t="shared" ref="BQ26:BQ52" si="8">IF(BP26=1,"thâm canh",IF(BP26=2,"bán thâm canh",IF(BP26=3,"quảng canh"," ")))</f>
        <v xml:space="preserve"> </v>
      </c>
      <c r="BS26" s="1" t="str">
        <f>IFERROR(VLOOKUP(BR26,dm_ts!$G$4:$H$9,2,0)," ")</f>
        <v xml:space="preserve"> </v>
      </c>
      <c r="CD26" s="1" t="str">
        <f>IFERROR(VLOOKUP(CC26,dm_ts!$B$3:$C$24,2,0)," ")</f>
        <v xml:space="preserve"> </v>
      </c>
      <c r="CH26" s="1" t="str">
        <f t="shared" ref="CH26:CH52" si="9">IF(CG26=1,"thâm canh",IF(CG26=2,"bán thâm canh",IF(CG26=3,"quảng canh"," ")))</f>
        <v xml:space="preserve"> </v>
      </c>
      <c r="CJ26" s="1" t="str">
        <f>IFERROR(VLOOKUP(CI26,dm_ts!$G$4:$H$9,2,0)," ")</f>
        <v xml:space="preserve"> </v>
      </c>
      <c r="CT26" s="1">
        <v>4</v>
      </c>
      <c r="CU26" s="1">
        <v>3</v>
      </c>
      <c r="CV26" s="1">
        <v>43237</v>
      </c>
      <c r="CW26" s="1">
        <v>43269</v>
      </c>
      <c r="CX26" s="1">
        <v>800</v>
      </c>
      <c r="CY26" s="1">
        <v>0.37</v>
      </c>
      <c r="CZ26" s="1">
        <v>400</v>
      </c>
    </row>
    <row r="27" spans="1:141" x14ac:dyDescent="0.2">
      <c r="A27" s="1">
        <v>890</v>
      </c>
      <c r="B27" s="1" t="str">
        <f>VLOOKUP(A27,'[1]Danh muc huyen'!B$8:C$18,2,0)</f>
        <v xml:space="preserve">Huyện Tịnh Biên </v>
      </c>
      <c r="C27" s="1">
        <v>30517</v>
      </c>
      <c r="D27" s="7">
        <v>23</v>
      </c>
      <c r="E27" s="8" t="str">
        <f>VLOOKUP(C27,[1]DanhMuc_31_03_2012!B$7:C$173,2,0)</f>
        <v>Xã Thới Sơn</v>
      </c>
      <c r="F27" s="8">
        <v>5</v>
      </c>
      <c r="G27" s="8" t="str">
        <f t="shared" si="5"/>
        <v>3051705</v>
      </c>
      <c r="H27" s="8" t="str">
        <f>VLOOKUP(VALUE(G27),[1]Danhmuc_31_3_2012!E$6:G$894,3,0)</f>
        <v>Ấp Đông Thuận</v>
      </c>
      <c r="I27" s="8">
        <v>1</v>
      </c>
      <c r="J27" s="8" t="s">
        <v>143</v>
      </c>
      <c r="K27" s="8">
        <v>6</v>
      </c>
      <c r="L27" s="8" t="str">
        <f>IFERROR(VLOOKUP(K27,dm_ts!$B$3:$C$24,2,0)," ")</f>
        <v>Cá trê</v>
      </c>
      <c r="M27" s="8">
        <v>500</v>
      </c>
      <c r="N27" s="8">
        <v>300</v>
      </c>
      <c r="O27" s="18">
        <v>2</v>
      </c>
      <c r="P27" s="21" t="s">
        <v>214</v>
      </c>
      <c r="Q27" s="1">
        <v>0</v>
      </c>
      <c r="R27" s="1" t="str">
        <f>IFERROR(VLOOKUP(Q27,dm_ts!$G$4:$H$9,2,0)," ")</f>
        <v xml:space="preserve"> </v>
      </c>
      <c r="U27" s="1">
        <v>1E-3</v>
      </c>
      <c r="V27" s="1">
        <v>0.5</v>
      </c>
      <c r="W27" s="1">
        <v>400</v>
      </c>
      <c r="X27" s="1">
        <v>43451</v>
      </c>
      <c r="Y27" s="1">
        <v>43452</v>
      </c>
      <c r="Z27" s="1">
        <v>0.4</v>
      </c>
      <c r="AA27" s="1">
        <v>2</v>
      </c>
      <c r="AB27" s="1" t="str">
        <f>IFERROR(VLOOKUP(AA27,dm_ts!$G$12:$H$14,2,0)," ")</f>
        <v>Tiêu thụ nội địa</v>
      </c>
      <c r="AD27" s="1" t="str">
        <f>IFERROR(VLOOKUP(AC27,dm_ts!$B$3:$C$24,2,0)," ")</f>
        <v xml:space="preserve"> </v>
      </c>
      <c r="AH27" s="1" t="str">
        <f t="shared" si="6"/>
        <v xml:space="preserve"> </v>
      </c>
      <c r="AI27" s="1" t="s">
        <v>215</v>
      </c>
      <c r="AJ27" s="1" t="str">
        <f>IFERROR(VLOOKUP(AI27,dm_ts!$G$4:$H$9,2,0)," ")</f>
        <v xml:space="preserve"> </v>
      </c>
      <c r="AS27" s="1">
        <v>0</v>
      </c>
      <c r="AT27" s="1" t="str">
        <f>IFERROR(VLOOKUP(AS27,dm_ts!$G$12:$H$14,2,0)," ")</f>
        <v xml:space="preserve"> </v>
      </c>
      <c r="AV27" s="1" t="str">
        <f>IFERROR(VLOOKUP(AU27,dm_ts!$B$3:$C$24,2,0)," ")</f>
        <v xml:space="preserve"> </v>
      </c>
      <c r="AY27" s="1" t="s">
        <v>215</v>
      </c>
      <c r="AZ27" s="1" t="str">
        <f t="shared" si="7"/>
        <v xml:space="preserve"> </v>
      </c>
      <c r="BB27" s="1" t="str">
        <f>IFERROR(VLOOKUP(BA27,dm_ts!$G$4:$H$9,2,0)," ")</f>
        <v xml:space="preserve"> </v>
      </c>
      <c r="BM27" s="1" t="str">
        <f>IFERROR(VLOOKUP(BL27,dm_ts!$B$3:$C$24,2,0)," ")</f>
        <v xml:space="preserve"> </v>
      </c>
      <c r="BQ27" s="1" t="str">
        <f t="shared" si="8"/>
        <v xml:space="preserve"> </v>
      </c>
      <c r="BS27" s="1" t="str">
        <f>IFERROR(VLOOKUP(BR27,dm_ts!$G$4:$H$9,2,0)," ")</f>
        <v xml:space="preserve"> </v>
      </c>
      <c r="CD27" s="1" t="str">
        <f>IFERROR(VLOOKUP(CC27,dm_ts!$B$3:$C$24,2,0)," ")</f>
        <v xml:space="preserve"> </v>
      </c>
      <c r="CH27" s="1" t="str">
        <f t="shared" si="9"/>
        <v xml:space="preserve"> </v>
      </c>
      <c r="CJ27" s="1" t="str">
        <f>IFERROR(VLOOKUP(CI27,dm_ts!$G$4:$H$9,2,0)," ")</f>
        <v xml:space="preserve"> </v>
      </c>
    </row>
    <row r="28" spans="1:141" x14ac:dyDescent="0.2">
      <c r="A28" s="1">
        <v>890</v>
      </c>
      <c r="B28" s="1" t="str">
        <f>VLOOKUP(A28,'[1]Danh muc huyen'!B$8:C$18,2,0)</f>
        <v xml:space="preserve">Huyện Tịnh Biên </v>
      </c>
      <c r="C28" s="1">
        <v>30517</v>
      </c>
      <c r="D28" s="7">
        <v>24</v>
      </c>
      <c r="E28" s="8" t="str">
        <f>VLOOKUP(C28,[1]DanhMuc_31_03_2012!B$7:C$173,2,0)</f>
        <v>Xã Thới Sơn</v>
      </c>
      <c r="F28" s="8">
        <v>5</v>
      </c>
      <c r="G28" s="8" t="str">
        <f t="shared" si="5"/>
        <v>3051705</v>
      </c>
      <c r="H28" s="8" t="str">
        <f>VLOOKUP(VALUE(G28),[1]Danhmuc_31_3_2012!E$6:G$894,3,0)</f>
        <v>Ấp Đông Thuận</v>
      </c>
      <c r="I28" s="8">
        <v>2</v>
      </c>
      <c r="J28" s="8" t="s">
        <v>144</v>
      </c>
      <c r="K28" s="8">
        <v>4</v>
      </c>
      <c r="L28" s="8" t="str">
        <f>IFERROR(VLOOKUP(K28,dm_ts!$B$3:$C$24,2,0)," ")</f>
        <v>Cá rô phi</v>
      </c>
      <c r="M28" s="8">
        <v>2500</v>
      </c>
      <c r="N28" s="8">
        <v>900</v>
      </c>
      <c r="O28" s="18">
        <v>2</v>
      </c>
      <c r="P28" s="21" t="s">
        <v>214</v>
      </c>
      <c r="Q28" s="1">
        <v>0</v>
      </c>
      <c r="R28" s="1" t="str">
        <f>IFERROR(VLOOKUP(Q28,dm_ts!$G$4:$H$9,2,0)," ")</f>
        <v xml:space="preserve"> </v>
      </c>
      <c r="U28" s="1">
        <v>5.0000000000000001E-3</v>
      </c>
      <c r="V28" s="1">
        <v>0.5</v>
      </c>
      <c r="W28" s="1">
        <v>100</v>
      </c>
      <c r="X28" s="1">
        <v>43238</v>
      </c>
      <c r="Y28" s="1">
        <v>43119</v>
      </c>
      <c r="Z28" s="1">
        <v>0.15</v>
      </c>
      <c r="AA28" s="1">
        <v>2</v>
      </c>
      <c r="AB28" s="1" t="str">
        <f>IFERROR(VLOOKUP(AA28,dm_ts!$G$12:$H$14,2,0)," ")</f>
        <v>Tiêu thụ nội địa</v>
      </c>
      <c r="AD28" s="1" t="str">
        <f>IFERROR(VLOOKUP(AC28,dm_ts!$B$3:$C$24,2,0)," ")</f>
        <v xml:space="preserve"> </v>
      </c>
      <c r="AH28" s="1" t="str">
        <f t="shared" si="6"/>
        <v xml:space="preserve"> </v>
      </c>
      <c r="AI28" s="1" t="s">
        <v>215</v>
      </c>
      <c r="AJ28" s="1" t="str">
        <f>IFERROR(VLOOKUP(AI28,dm_ts!$G$4:$H$9,2,0)," ")</f>
        <v xml:space="preserve"> </v>
      </c>
      <c r="AS28" s="1">
        <v>0</v>
      </c>
      <c r="AT28" s="1" t="str">
        <f>IFERROR(VLOOKUP(AS28,dm_ts!$G$12:$H$14,2,0)," ")</f>
        <v xml:space="preserve"> </v>
      </c>
      <c r="AV28" s="1" t="str">
        <f>IFERROR(VLOOKUP(AU28,dm_ts!$B$3:$C$24,2,0)," ")</f>
        <v xml:space="preserve"> </v>
      </c>
      <c r="AY28" s="1" t="s">
        <v>215</v>
      </c>
      <c r="AZ28" s="1" t="str">
        <f t="shared" si="7"/>
        <v xml:space="preserve"> </v>
      </c>
      <c r="BB28" s="1" t="str">
        <f>IFERROR(VLOOKUP(BA28,dm_ts!$G$4:$H$9,2,0)," ")</f>
        <v xml:space="preserve"> </v>
      </c>
      <c r="BM28" s="1" t="str">
        <f>IFERROR(VLOOKUP(BL28,dm_ts!$B$3:$C$24,2,0)," ")</f>
        <v xml:space="preserve"> </v>
      </c>
      <c r="BQ28" s="1" t="str">
        <f t="shared" si="8"/>
        <v xml:space="preserve"> </v>
      </c>
      <c r="BS28" s="1" t="str">
        <f>IFERROR(VLOOKUP(BR28,dm_ts!$G$4:$H$9,2,0)," ")</f>
        <v xml:space="preserve"> </v>
      </c>
      <c r="CD28" s="1" t="str">
        <f>IFERROR(VLOOKUP(CC28,dm_ts!$B$3:$C$24,2,0)," ")</f>
        <v xml:space="preserve"> </v>
      </c>
      <c r="CH28" s="1" t="str">
        <f t="shared" si="9"/>
        <v xml:space="preserve"> </v>
      </c>
      <c r="CJ28" s="1" t="str">
        <f>IFERROR(VLOOKUP(CI28,dm_ts!$G$4:$H$9,2,0)," ")</f>
        <v xml:space="preserve"> </v>
      </c>
    </row>
    <row r="29" spans="1:141" x14ac:dyDescent="0.2">
      <c r="A29" s="1">
        <v>890</v>
      </c>
      <c r="B29" s="1" t="str">
        <f>VLOOKUP(A29,'[1]Danh muc huyen'!B$8:C$18,2,0)</f>
        <v xml:space="preserve">Huyện Tịnh Biên </v>
      </c>
      <c r="C29" s="1">
        <v>30520</v>
      </c>
      <c r="D29" s="7">
        <v>25</v>
      </c>
      <c r="E29" s="8" t="str">
        <f>VLOOKUP(C29,[1]DanhMuc_31_03_2012!B$7:C$173,2,0)</f>
        <v>Thị trấn Tịnh Biên</v>
      </c>
      <c r="F29" s="8">
        <v>1</v>
      </c>
      <c r="G29" s="8" t="str">
        <f t="shared" si="5"/>
        <v>3052001</v>
      </c>
      <c r="H29" s="8" t="str">
        <f>VLOOKUP(VALUE(G29),[1]Danhmuc_31_3_2012!E$6:G$894,3,0)</f>
        <v>Khóm Xuân Bình</v>
      </c>
      <c r="I29" s="8">
        <v>3</v>
      </c>
      <c r="J29" s="8" t="s">
        <v>134</v>
      </c>
      <c r="K29" s="8">
        <v>1</v>
      </c>
      <c r="L29" s="8" t="str">
        <f>IFERROR(VLOOKUP(K29,dm_ts!$B$3:$C$24,2,0)," ")</f>
        <v>Cá tra</v>
      </c>
      <c r="M29" s="8">
        <v>1350</v>
      </c>
      <c r="N29" s="8">
        <v>1080</v>
      </c>
      <c r="O29" s="18">
        <v>2</v>
      </c>
      <c r="P29" s="21" t="s">
        <v>214</v>
      </c>
      <c r="Q29" s="1">
        <v>0</v>
      </c>
      <c r="R29" s="1" t="str">
        <f>IFERROR(VLOOKUP(Q29,dm_ts!$G$4:$H$9,2,0)," ")</f>
        <v xml:space="preserve"> </v>
      </c>
      <c r="U29" s="1">
        <v>3.0000000000000001E-3</v>
      </c>
      <c r="V29" s="1">
        <v>3.9</v>
      </c>
      <c r="W29" s="1">
        <v>500</v>
      </c>
      <c r="X29" s="1">
        <v>43208</v>
      </c>
      <c r="Y29" s="1">
        <v>43209</v>
      </c>
      <c r="Z29" s="1">
        <v>2.8</v>
      </c>
      <c r="AA29" s="1">
        <v>2</v>
      </c>
      <c r="AB29" s="1" t="str">
        <f>IFERROR(VLOOKUP(AA29,dm_ts!$G$12:$H$14,2,0)," ")</f>
        <v>Tiêu thụ nội địa</v>
      </c>
      <c r="AD29" s="1" t="str">
        <f>IFERROR(VLOOKUP(AC29,dm_ts!$B$3:$C$24,2,0)," ")</f>
        <v xml:space="preserve"> </v>
      </c>
      <c r="AH29" s="1" t="str">
        <f t="shared" si="6"/>
        <v xml:space="preserve"> </v>
      </c>
      <c r="AI29" s="1" t="s">
        <v>215</v>
      </c>
      <c r="AJ29" s="1" t="str">
        <f>IFERROR(VLOOKUP(AI29,dm_ts!$G$4:$H$9,2,0)," ")</f>
        <v xml:space="preserve"> </v>
      </c>
      <c r="AS29" s="1">
        <v>0</v>
      </c>
      <c r="AT29" s="1" t="str">
        <f>IFERROR(VLOOKUP(AS29,dm_ts!$G$12:$H$14,2,0)," ")</f>
        <v xml:space="preserve"> </v>
      </c>
      <c r="AV29" s="1" t="str">
        <f>IFERROR(VLOOKUP(AU29,dm_ts!$B$3:$C$24,2,0)," ")</f>
        <v xml:space="preserve"> </v>
      </c>
      <c r="AY29" s="1" t="s">
        <v>215</v>
      </c>
      <c r="AZ29" s="1" t="str">
        <f t="shared" si="7"/>
        <v xml:space="preserve"> </v>
      </c>
      <c r="BB29" s="1" t="str">
        <f>IFERROR(VLOOKUP(BA29,dm_ts!$G$4:$H$9,2,0)," ")</f>
        <v xml:space="preserve"> </v>
      </c>
      <c r="BM29" s="1" t="str">
        <f>IFERROR(VLOOKUP(BL29,dm_ts!$B$3:$C$24,2,0)," ")</f>
        <v xml:space="preserve"> </v>
      </c>
      <c r="BQ29" s="1" t="str">
        <f t="shared" si="8"/>
        <v xml:space="preserve"> </v>
      </c>
      <c r="BS29" s="1" t="str">
        <f>IFERROR(VLOOKUP(BR29,dm_ts!$G$4:$H$9,2,0)," ")</f>
        <v xml:space="preserve"> </v>
      </c>
      <c r="CD29" s="1" t="str">
        <f>IFERROR(VLOOKUP(CC29,dm_ts!$B$3:$C$24,2,0)," ")</f>
        <v xml:space="preserve"> </v>
      </c>
      <c r="CH29" s="1" t="str">
        <f t="shared" si="9"/>
        <v xml:space="preserve"> </v>
      </c>
      <c r="CJ29" s="1" t="str">
        <f>IFERROR(VLOOKUP(CI29,dm_ts!$G$4:$H$9,2,0)," ")</f>
        <v xml:space="preserve"> </v>
      </c>
      <c r="CT29" s="1">
        <v>1</v>
      </c>
      <c r="CU29" s="1">
        <v>2</v>
      </c>
      <c r="CV29" s="1">
        <v>43207</v>
      </c>
      <c r="CW29" s="1">
        <v>43269</v>
      </c>
      <c r="CX29" s="1">
        <v>1350</v>
      </c>
      <c r="CY29" s="1">
        <v>1.6</v>
      </c>
      <c r="CZ29" s="1">
        <v>900</v>
      </c>
    </row>
    <row r="30" spans="1:141" x14ac:dyDescent="0.2">
      <c r="A30" s="1">
        <v>890</v>
      </c>
      <c r="B30" s="1" t="str">
        <f>VLOOKUP(A30,'[1]Danh muc huyen'!B$8:C$18,2,0)</f>
        <v xml:space="preserve">Huyện Tịnh Biên </v>
      </c>
      <c r="C30" s="1">
        <v>30520</v>
      </c>
      <c r="D30" s="7">
        <v>26</v>
      </c>
      <c r="E30" s="8" t="str">
        <f>VLOOKUP(C30,[1]DanhMuc_31_03_2012!B$7:C$173,2,0)</f>
        <v>Thị trấn Tịnh Biên</v>
      </c>
      <c r="F30" s="8">
        <v>1</v>
      </c>
      <c r="G30" s="8" t="str">
        <f t="shared" si="5"/>
        <v>3052001</v>
      </c>
      <c r="H30" s="8" t="str">
        <f>VLOOKUP(VALUE(G30),[1]Danhmuc_31_3_2012!E$6:G$894,3,0)</f>
        <v>Khóm Xuân Bình</v>
      </c>
      <c r="I30" s="8">
        <v>1</v>
      </c>
      <c r="J30" s="8" t="s">
        <v>132</v>
      </c>
      <c r="K30" s="8">
        <v>1</v>
      </c>
      <c r="L30" s="8" t="str">
        <f>IFERROR(VLOOKUP(K30,dm_ts!$B$3:$C$24,2,0)," ")</f>
        <v>Cá tra</v>
      </c>
      <c r="M30" s="8">
        <v>3500</v>
      </c>
      <c r="N30" s="8">
        <v>2800</v>
      </c>
      <c r="O30" s="18">
        <v>2</v>
      </c>
      <c r="P30" s="21" t="s">
        <v>214</v>
      </c>
      <c r="Q30" s="1">
        <v>0</v>
      </c>
      <c r="R30" s="1" t="str">
        <f>IFERROR(VLOOKUP(Q30,dm_ts!$G$4:$H$9,2,0)," ")</f>
        <v xml:space="preserve"> </v>
      </c>
      <c r="U30" s="1">
        <v>0.06</v>
      </c>
      <c r="V30" s="1">
        <v>9</v>
      </c>
      <c r="W30" s="1">
        <v>550</v>
      </c>
      <c r="X30" s="1">
        <v>43149</v>
      </c>
      <c r="Y30" s="1">
        <v>43150</v>
      </c>
      <c r="Z30" s="1">
        <v>35</v>
      </c>
      <c r="AA30" s="1">
        <v>2</v>
      </c>
      <c r="AB30" s="1" t="str">
        <f>IFERROR(VLOOKUP(AA30,dm_ts!$G$12:$H$14,2,0)," ")</f>
        <v>Tiêu thụ nội địa</v>
      </c>
      <c r="AC30" s="1">
        <v>1</v>
      </c>
      <c r="AD30" s="1" t="str">
        <f>IFERROR(VLOOKUP(AC30,dm_ts!$B$3:$C$24,2,0)," ")</f>
        <v>Cá tra</v>
      </c>
      <c r="AE30" s="1">
        <v>3500</v>
      </c>
      <c r="AF30" s="1">
        <v>2800</v>
      </c>
      <c r="AG30" s="1">
        <v>2</v>
      </c>
      <c r="AH30" s="1" t="str">
        <f t="shared" si="6"/>
        <v>bán thâm canh</v>
      </c>
      <c r="AI30" s="1">
        <v>3</v>
      </c>
      <c r="AJ30" s="1" t="str">
        <f>IFERROR(VLOOKUP(AI30,dm_ts!$G$4:$H$9,2,0)," ")</f>
        <v>ASC</v>
      </c>
      <c r="AM30" s="1">
        <v>7.0000000000000007E-2</v>
      </c>
      <c r="AN30" s="1">
        <v>11</v>
      </c>
      <c r="AO30" s="1">
        <v>500</v>
      </c>
      <c r="AP30" s="1">
        <v>43149</v>
      </c>
      <c r="AQ30" s="1">
        <v>43150</v>
      </c>
      <c r="AR30" s="1">
        <v>38</v>
      </c>
      <c r="AS30" s="1">
        <v>2</v>
      </c>
      <c r="AT30" s="1" t="str">
        <f>IFERROR(VLOOKUP(AS30,dm_ts!$G$12:$H$14,2,0)," ")</f>
        <v>Tiêu thụ nội địa</v>
      </c>
      <c r="AV30" s="1" t="str">
        <f>IFERROR(VLOOKUP(AU30,dm_ts!$B$3:$C$24,2,0)," ")</f>
        <v xml:space="preserve"> </v>
      </c>
      <c r="AY30" s="1" t="s">
        <v>215</v>
      </c>
      <c r="AZ30" s="1" t="str">
        <f t="shared" si="7"/>
        <v xml:space="preserve"> </v>
      </c>
      <c r="BB30" s="1" t="str">
        <f>IFERROR(VLOOKUP(BA30,dm_ts!$G$4:$H$9,2,0)," ")</f>
        <v xml:space="preserve"> </v>
      </c>
      <c r="BM30" s="1" t="str">
        <f>IFERROR(VLOOKUP(BL30,dm_ts!$B$3:$C$24,2,0)," ")</f>
        <v xml:space="preserve"> </v>
      </c>
      <c r="BQ30" s="1" t="str">
        <f t="shared" si="8"/>
        <v xml:space="preserve"> </v>
      </c>
      <c r="BS30" s="1" t="str">
        <f>IFERROR(VLOOKUP(BR30,dm_ts!$G$4:$H$9,2,0)," ")</f>
        <v xml:space="preserve"> </v>
      </c>
      <c r="CD30" s="1" t="str">
        <f>IFERROR(VLOOKUP(CC30,dm_ts!$B$3:$C$24,2,0)," ")</f>
        <v xml:space="preserve"> </v>
      </c>
      <c r="CH30" s="1" t="str">
        <f t="shared" si="9"/>
        <v xml:space="preserve"> </v>
      </c>
      <c r="CJ30" s="1" t="str">
        <f>IFERROR(VLOOKUP(CI30,dm_ts!$G$4:$H$9,2,0)," ")</f>
        <v xml:space="preserve"> </v>
      </c>
      <c r="CT30" s="1">
        <v>1</v>
      </c>
      <c r="CU30" s="1">
        <v>2</v>
      </c>
      <c r="CV30" s="1">
        <v>43268</v>
      </c>
      <c r="CW30" s="1">
        <v>43269</v>
      </c>
      <c r="CX30" s="1">
        <v>3500</v>
      </c>
      <c r="CY30" s="1">
        <v>26</v>
      </c>
      <c r="CZ30" s="1">
        <v>800</v>
      </c>
      <c r="DB30" s="1">
        <v>1</v>
      </c>
      <c r="DC30" s="1">
        <v>2</v>
      </c>
      <c r="DD30" s="1">
        <v>43268</v>
      </c>
      <c r="DE30" s="1">
        <v>43269</v>
      </c>
      <c r="DF30" s="1">
        <v>3500</v>
      </c>
      <c r="DG30" s="1">
        <v>37</v>
      </c>
      <c r="DH30" s="1">
        <v>900</v>
      </c>
    </row>
    <row r="31" spans="1:141" x14ac:dyDescent="0.2">
      <c r="A31" s="1">
        <v>890</v>
      </c>
      <c r="B31" s="1" t="str">
        <f>VLOOKUP(A31,'[1]Danh muc huyen'!B$8:C$18,2,0)</f>
        <v xml:space="preserve">Huyện Tịnh Biên </v>
      </c>
      <c r="C31" s="1">
        <v>30520</v>
      </c>
      <c r="D31" s="7">
        <v>27</v>
      </c>
      <c r="E31" s="8" t="str">
        <f>VLOOKUP(C31,[1]DanhMuc_31_03_2012!B$7:C$173,2,0)</f>
        <v>Thị trấn Tịnh Biên</v>
      </c>
      <c r="F31" s="8">
        <v>1</v>
      </c>
      <c r="G31" s="8" t="str">
        <f t="shared" si="5"/>
        <v>3052001</v>
      </c>
      <c r="H31" s="8" t="str">
        <f>VLOOKUP(VALUE(G31),[1]Danhmuc_31_3_2012!E$6:G$894,3,0)</f>
        <v>Khóm Xuân Bình</v>
      </c>
      <c r="I31" s="8">
        <v>2</v>
      </c>
      <c r="J31" s="8" t="s">
        <v>133</v>
      </c>
      <c r="K31" s="8">
        <v>3</v>
      </c>
      <c r="L31" s="8" t="str">
        <f>IFERROR(VLOOKUP(K31,dm_ts!$B$3:$C$24,2,0)," ")</f>
        <v>Cá lóc</v>
      </c>
      <c r="M31" s="8">
        <v>10000</v>
      </c>
      <c r="N31" s="8">
        <v>8000</v>
      </c>
      <c r="O31" s="18">
        <v>2</v>
      </c>
      <c r="P31" s="21" t="s">
        <v>214</v>
      </c>
      <c r="Q31" s="1">
        <v>0</v>
      </c>
      <c r="R31" s="1" t="str">
        <f>IFERROR(VLOOKUP(Q31,dm_ts!$G$4:$H$9,2,0)," ")</f>
        <v xml:space="preserve"> </v>
      </c>
      <c r="U31" s="1">
        <v>6.0000000000000001E-3</v>
      </c>
      <c r="V31" s="1">
        <v>2.5</v>
      </c>
      <c r="W31" s="1">
        <v>550</v>
      </c>
      <c r="X31" s="1">
        <v>43390</v>
      </c>
      <c r="Y31" s="1">
        <v>43150</v>
      </c>
      <c r="Z31" s="1">
        <v>6.6</v>
      </c>
      <c r="AA31" s="1">
        <v>2</v>
      </c>
      <c r="AB31" s="1" t="str">
        <f>IFERROR(VLOOKUP(AA31,dm_ts!$G$12:$H$14,2,0)," ")</f>
        <v>Tiêu thụ nội địa</v>
      </c>
      <c r="AD31" s="1" t="str">
        <f>IFERROR(VLOOKUP(AC31,dm_ts!$B$3:$C$24,2,0)," ")</f>
        <v xml:space="preserve"> </v>
      </c>
      <c r="AH31" s="1" t="str">
        <f t="shared" si="6"/>
        <v xml:space="preserve"> </v>
      </c>
      <c r="AI31" s="1" t="s">
        <v>215</v>
      </c>
      <c r="AJ31" s="1" t="str">
        <f>IFERROR(VLOOKUP(AI31,dm_ts!$G$4:$H$9,2,0)," ")</f>
        <v xml:space="preserve"> </v>
      </c>
      <c r="AS31" s="1">
        <v>0</v>
      </c>
      <c r="AT31" s="1" t="str">
        <f>IFERROR(VLOOKUP(AS31,dm_ts!$G$12:$H$14,2,0)," ")</f>
        <v xml:space="preserve"> </v>
      </c>
      <c r="AV31" s="1" t="str">
        <f>IFERROR(VLOOKUP(AU31,dm_ts!$B$3:$C$24,2,0)," ")</f>
        <v xml:space="preserve"> </v>
      </c>
      <c r="AY31" s="1" t="s">
        <v>215</v>
      </c>
      <c r="AZ31" s="1" t="str">
        <f t="shared" si="7"/>
        <v xml:space="preserve"> </v>
      </c>
      <c r="BB31" s="1" t="str">
        <f>IFERROR(VLOOKUP(BA31,dm_ts!$G$4:$H$9,2,0)," ")</f>
        <v xml:space="preserve"> </v>
      </c>
      <c r="BM31" s="1" t="str">
        <f>IFERROR(VLOOKUP(BL31,dm_ts!$B$3:$C$24,2,0)," ")</f>
        <v xml:space="preserve"> </v>
      </c>
      <c r="BQ31" s="1" t="str">
        <f t="shared" si="8"/>
        <v xml:space="preserve"> </v>
      </c>
      <c r="BS31" s="1" t="str">
        <f>IFERROR(VLOOKUP(BR31,dm_ts!$G$4:$H$9,2,0)," ")</f>
        <v xml:space="preserve"> </v>
      </c>
      <c r="CD31" s="1" t="str">
        <f>IFERROR(VLOOKUP(CC31,dm_ts!$B$3:$C$24,2,0)," ")</f>
        <v xml:space="preserve"> </v>
      </c>
      <c r="CH31" s="1" t="str">
        <f t="shared" si="9"/>
        <v xml:space="preserve"> </v>
      </c>
      <c r="CJ31" s="1" t="str">
        <f>IFERROR(VLOOKUP(CI31,dm_ts!$G$4:$H$9,2,0)," ")</f>
        <v xml:space="preserve"> </v>
      </c>
    </row>
    <row r="32" spans="1:141" x14ac:dyDescent="0.2">
      <c r="A32" s="1">
        <v>890</v>
      </c>
      <c r="B32" s="1" t="str">
        <f>VLOOKUP(A32,'[1]Danh muc huyen'!B$8:C$18,2,0)</f>
        <v xml:space="preserve">Huyện Tịnh Biên </v>
      </c>
      <c r="C32" s="1">
        <v>30523</v>
      </c>
      <c r="D32" s="7">
        <v>28</v>
      </c>
      <c r="E32" s="8" t="str">
        <f>VLOOKUP(C32,[1]DanhMuc_31_03_2012!B$7:C$173,2,0)</f>
        <v>Xã Văn Giáo</v>
      </c>
      <c r="F32" s="8">
        <v>3</v>
      </c>
      <c r="G32" s="8" t="str">
        <f t="shared" si="5"/>
        <v>3052303</v>
      </c>
      <c r="H32" s="8" t="str">
        <f>VLOOKUP(VALUE(G32),[1]Danhmuc_31_3_2012!E$6:G$894,3,0)</f>
        <v>Ấp Mằng Rò</v>
      </c>
      <c r="I32" s="8">
        <v>4</v>
      </c>
      <c r="J32" s="8" t="s">
        <v>146</v>
      </c>
      <c r="K32" s="8">
        <v>1</v>
      </c>
      <c r="L32" s="8" t="str">
        <f>IFERROR(VLOOKUP(K32,dm_ts!$B$3:$C$24,2,0)," ")</f>
        <v>Cá tra</v>
      </c>
      <c r="M32" s="8">
        <v>2000</v>
      </c>
      <c r="N32" s="8">
        <v>1800</v>
      </c>
      <c r="O32" s="18">
        <v>2</v>
      </c>
      <c r="P32" s="21" t="s">
        <v>214</v>
      </c>
      <c r="Q32" s="1">
        <v>0</v>
      </c>
      <c r="R32" s="1" t="str">
        <f>IFERROR(VLOOKUP(Q32,dm_ts!$G$4:$H$9,2,0)," ")</f>
        <v xml:space="preserve"> </v>
      </c>
      <c r="U32" s="1">
        <v>0.01</v>
      </c>
      <c r="V32" s="1">
        <v>10</v>
      </c>
      <c r="W32" s="1">
        <v>400</v>
      </c>
      <c r="X32" s="1">
        <v>43238</v>
      </c>
      <c r="Y32" s="1">
        <v>43270</v>
      </c>
      <c r="Z32" s="1">
        <v>4</v>
      </c>
      <c r="AA32" s="1">
        <v>2</v>
      </c>
      <c r="AB32" s="1" t="str">
        <f>IFERROR(VLOOKUP(AA32,dm_ts!$G$12:$H$14,2,0)," ")</f>
        <v>Tiêu thụ nội địa</v>
      </c>
      <c r="AD32" s="1" t="str">
        <f>IFERROR(VLOOKUP(AC32,dm_ts!$B$3:$C$24,2,0)," ")</f>
        <v xml:space="preserve"> </v>
      </c>
      <c r="AH32" s="1" t="str">
        <f t="shared" si="6"/>
        <v xml:space="preserve"> </v>
      </c>
      <c r="AI32" s="1" t="s">
        <v>215</v>
      </c>
      <c r="AJ32" s="1" t="str">
        <f>IFERROR(VLOOKUP(AI32,dm_ts!$G$4:$H$9,2,0)," ")</f>
        <v xml:space="preserve"> </v>
      </c>
      <c r="AS32" s="1">
        <v>0</v>
      </c>
      <c r="AT32" s="1" t="str">
        <f>IFERROR(VLOOKUP(AS32,dm_ts!$G$12:$H$14,2,0)," ")</f>
        <v xml:space="preserve"> </v>
      </c>
      <c r="AV32" s="1" t="str">
        <f>IFERROR(VLOOKUP(AU32,dm_ts!$B$3:$C$24,2,0)," ")</f>
        <v xml:space="preserve"> </v>
      </c>
      <c r="AY32" s="1" t="s">
        <v>215</v>
      </c>
      <c r="AZ32" s="1" t="str">
        <f t="shared" si="7"/>
        <v xml:space="preserve"> </v>
      </c>
      <c r="BB32" s="1" t="str">
        <f>IFERROR(VLOOKUP(BA32,dm_ts!$G$4:$H$9,2,0)," ")</f>
        <v xml:space="preserve"> </v>
      </c>
      <c r="BM32" s="1" t="str">
        <f>IFERROR(VLOOKUP(BL32,dm_ts!$B$3:$C$24,2,0)," ")</f>
        <v xml:space="preserve"> </v>
      </c>
      <c r="BQ32" s="1" t="str">
        <f t="shared" si="8"/>
        <v xml:space="preserve"> </v>
      </c>
      <c r="BS32" s="1" t="str">
        <f>IFERROR(VLOOKUP(BR32,dm_ts!$G$4:$H$9,2,0)," ")</f>
        <v xml:space="preserve"> </v>
      </c>
      <c r="CD32" s="1" t="str">
        <f>IFERROR(VLOOKUP(CC32,dm_ts!$B$3:$C$24,2,0)," ")</f>
        <v xml:space="preserve"> </v>
      </c>
      <c r="CH32" s="1" t="str">
        <f t="shared" si="9"/>
        <v xml:space="preserve"> </v>
      </c>
      <c r="CJ32" s="1" t="str">
        <f>IFERROR(VLOOKUP(CI32,dm_ts!$G$4:$H$9,2,0)," ")</f>
        <v xml:space="preserve"> </v>
      </c>
      <c r="EH32" s="1">
        <v>2000</v>
      </c>
      <c r="EI32" s="1">
        <v>1800</v>
      </c>
      <c r="EJ32" s="1">
        <v>1</v>
      </c>
      <c r="EK32" s="1">
        <v>2</v>
      </c>
    </row>
    <row r="33" spans="1:141" x14ac:dyDescent="0.2">
      <c r="A33" s="1">
        <v>890</v>
      </c>
      <c r="B33" s="1" t="str">
        <f>VLOOKUP(A33,'[1]Danh muc huyen'!B$8:C$18,2,0)</f>
        <v xml:space="preserve">Huyện Tịnh Biên </v>
      </c>
      <c r="C33" s="1">
        <v>30523</v>
      </c>
      <c r="D33" s="7">
        <v>29</v>
      </c>
      <c r="E33" s="8" t="str">
        <f>VLOOKUP(C33,[1]DanhMuc_31_03_2012!B$7:C$173,2,0)</f>
        <v>Xã Văn Giáo</v>
      </c>
      <c r="F33" s="8">
        <v>3</v>
      </c>
      <c r="G33" s="8" t="str">
        <f t="shared" si="5"/>
        <v>3052303</v>
      </c>
      <c r="H33" s="8" t="str">
        <f>VLOOKUP(VALUE(G33),[1]Danhmuc_31_3_2012!E$6:G$894,3,0)</f>
        <v>Ấp Mằng Rò</v>
      </c>
      <c r="I33" s="8">
        <v>1</v>
      </c>
      <c r="J33" s="8" t="s">
        <v>113</v>
      </c>
      <c r="K33" s="8">
        <v>1</v>
      </c>
      <c r="L33" s="8" t="str">
        <f>IFERROR(VLOOKUP(K33,dm_ts!$B$3:$C$24,2,0)," ")</f>
        <v>Cá tra</v>
      </c>
      <c r="M33" s="8">
        <v>2000</v>
      </c>
      <c r="N33" s="8">
        <v>1800</v>
      </c>
      <c r="O33" s="18">
        <v>2</v>
      </c>
      <c r="P33" s="21" t="s">
        <v>214</v>
      </c>
      <c r="Q33" s="1">
        <v>0</v>
      </c>
      <c r="R33" s="1" t="str">
        <f>IFERROR(VLOOKUP(Q33,dm_ts!$G$4:$H$9,2,0)," ")</f>
        <v xml:space="preserve"> </v>
      </c>
      <c r="U33" s="1">
        <v>2E-3</v>
      </c>
      <c r="V33" s="1">
        <v>2</v>
      </c>
      <c r="W33" s="1">
        <v>200</v>
      </c>
      <c r="X33" s="1">
        <v>43299</v>
      </c>
      <c r="Y33" s="1">
        <v>43209</v>
      </c>
      <c r="Z33" s="1">
        <v>1</v>
      </c>
      <c r="AA33" s="1">
        <v>2</v>
      </c>
      <c r="AB33" s="1" t="str">
        <f>IFERROR(VLOOKUP(AA33,dm_ts!$G$12:$H$14,2,0)," ")</f>
        <v>Tiêu thụ nội địa</v>
      </c>
      <c r="AD33" s="1" t="str">
        <f>IFERROR(VLOOKUP(AC33,dm_ts!$B$3:$C$24,2,0)," ")</f>
        <v xml:space="preserve"> </v>
      </c>
      <c r="AH33" s="1" t="str">
        <f t="shared" si="6"/>
        <v xml:space="preserve"> </v>
      </c>
      <c r="AI33" s="1" t="s">
        <v>215</v>
      </c>
      <c r="AJ33" s="1" t="str">
        <f>IFERROR(VLOOKUP(AI33,dm_ts!$G$4:$H$9,2,0)," ")</f>
        <v xml:space="preserve"> </v>
      </c>
      <c r="AS33" s="1">
        <v>0</v>
      </c>
      <c r="AT33" s="1" t="str">
        <f>IFERROR(VLOOKUP(AS33,dm_ts!$G$12:$H$14,2,0)," ")</f>
        <v xml:space="preserve"> </v>
      </c>
      <c r="AV33" s="1" t="str">
        <f>IFERROR(VLOOKUP(AU33,dm_ts!$B$3:$C$24,2,0)," ")</f>
        <v xml:space="preserve"> </v>
      </c>
      <c r="AY33" s="1" t="s">
        <v>215</v>
      </c>
      <c r="AZ33" s="1" t="str">
        <f t="shared" si="7"/>
        <v xml:space="preserve"> </v>
      </c>
      <c r="BB33" s="1" t="str">
        <f>IFERROR(VLOOKUP(BA33,dm_ts!$G$4:$H$9,2,0)," ")</f>
        <v xml:space="preserve"> </v>
      </c>
      <c r="BM33" s="1" t="str">
        <f>IFERROR(VLOOKUP(BL33,dm_ts!$B$3:$C$24,2,0)," ")</f>
        <v xml:space="preserve"> </v>
      </c>
      <c r="BQ33" s="1" t="str">
        <f t="shared" si="8"/>
        <v xml:space="preserve"> </v>
      </c>
      <c r="BS33" s="1" t="str">
        <f>IFERROR(VLOOKUP(BR33,dm_ts!$G$4:$H$9,2,0)," ")</f>
        <v xml:space="preserve"> </v>
      </c>
      <c r="CD33" s="1" t="str">
        <f>IFERROR(VLOOKUP(CC33,dm_ts!$B$3:$C$24,2,0)," ")</f>
        <v xml:space="preserve"> </v>
      </c>
      <c r="CH33" s="1" t="str">
        <f t="shared" si="9"/>
        <v xml:space="preserve"> </v>
      </c>
      <c r="CJ33" s="1" t="str">
        <f>IFERROR(VLOOKUP(CI33,dm_ts!$G$4:$H$9,2,0)," ")</f>
        <v xml:space="preserve"> </v>
      </c>
      <c r="EH33" s="1">
        <v>2000</v>
      </c>
      <c r="EI33" s="1">
        <v>1800</v>
      </c>
      <c r="EJ33" s="1">
        <v>2</v>
      </c>
      <c r="EK33" s="1">
        <v>2</v>
      </c>
    </row>
    <row r="34" spans="1:141" x14ac:dyDescent="0.2">
      <c r="A34" s="1">
        <v>890</v>
      </c>
      <c r="B34" s="1" t="str">
        <f>VLOOKUP(A34,'[1]Danh muc huyen'!B$8:C$18,2,0)</f>
        <v xml:space="preserve">Huyện Tịnh Biên </v>
      </c>
      <c r="C34" s="1">
        <v>30523</v>
      </c>
      <c r="D34" s="7">
        <v>30</v>
      </c>
      <c r="E34" s="8" t="str">
        <f>VLOOKUP(C34,[1]DanhMuc_31_03_2012!B$7:C$173,2,0)</f>
        <v>Xã Văn Giáo</v>
      </c>
      <c r="F34" s="8">
        <v>3</v>
      </c>
      <c r="G34" s="8" t="str">
        <f t="shared" si="5"/>
        <v>3052303</v>
      </c>
      <c r="H34" s="8" t="str">
        <f>VLOOKUP(VALUE(G34),[1]Danhmuc_31_3_2012!E$6:G$894,3,0)</f>
        <v>Ấp Mằng Rò</v>
      </c>
      <c r="I34" s="8">
        <v>3</v>
      </c>
      <c r="J34" s="8" t="s">
        <v>145</v>
      </c>
      <c r="K34" s="8">
        <v>1</v>
      </c>
      <c r="L34" s="8" t="str">
        <f>IFERROR(VLOOKUP(K34,dm_ts!$B$3:$C$24,2,0)," ")</f>
        <v>Cá tra</v>
      </c>
      <c r="M34" s="8">
        <v>2000</v>
      </c>
      <c r="N34" s="8">
        <v>1800</v>
      </c>
      <c r="O34" s="18">
        <v>2</v>
      </c>
      <c r="P34" s="21" t="s">
        <v>214</v>
      </c>
      <c r="Q34" s="1">
        <v>0</v>
      </c>
      <c r="R34" s="1" t="str">
        <f>IFERROR(VLOOKUP(Q34,dm_ts!$G$4:$H$9,2,0)," ")</f>
        <v xml:space="preserve"> </v>
      </c>
      <c r="U34" s="1">
        <v>5.0000000000000001E-3</v>
      </c>
      <c r="V34" s="1">
        <v>5</v>
      </c>
      <c r="W34" s="1">
        <v>300</v>
      </c>
      <c r="X34" s="1">
        <v>43208</v>
      </c>
      <c r="Y34" s="1">
        <v>43119</v>
      </c>
      <c r="Z34" s="1">
        <v>3</v>
      </c>
      <c r="AA34" s="1">
        <v>2</v>
      </c>
      <c r="AB34" s="1" t="str">
        <f>IFERROR(VLOOKUP(AA34,dm_ts!$G$12:$H$14,2,0)," ")</f>
        <v>Tiêu thụ nội địa</v>
      </c>
      <c r="AD34" s="1" t="str">
        <f>IFERROR(VLOOKUP(AC34,dm_ts!$B$3:$C$24,2,0)," ")</f>
        <v xml:space="preserve"> </v>
      </c>
      <c r="AH34" s="1" t="str">
        <f t="shared" si="6"/>
        <v xml:space="preserve"> </v>
      </c>
      <c r="AI34" s="1" t="s">
        <v>215</v>
      </c>
      <c r="AJ34" s="1" t="str">
        <f>IFERROR(VLOOKUP(AI34,dm_ts!$G$4:$H$9,2,0)," ")</f>
        <v xml:space="preserve"> </v>
      </c>
      <c r="AS34" s="1">
        <v>0</v>
      </c>
      <c r="AT34" s="1" t="str">
        <f>IFERROR(VLOOKUP(AS34,dm_ts!$G$12:$H$14,2,0)," ")</f>
        <v xml:space="preserve"> </v>
      </c>
      <c r="AV34" s="1" t="str">
        <f>IFERROR(VLOOKUP(AU34,dm_ts!$B$3:$C$24,2,0)," ")</f>
        <v xml:space="preserve"> </v>
      </c>
      <c r="AY34" s="1" t="s">
        <v>215</v>
      </c>
      <c r="AZ34" s="1" t="str">
        <f t="shared" si="7"/>
        <v xml:space="preserve"> </v>
      </c>
      <c r="BB34" s="1" t="str">
        <f>IFERROR(VLOOKUP(BA34,dm_ts!$G$4:$H$9,2,0)," ")</f>
        <v xml:space="preserve"> </v>
      </c>
      <c r="BM34" s="1" t="str">
        <f>IFERROR(VLOOKUP(BL34,dm_ts!$B$3:$C$24,2,0)," ")</f>
        <v xml:space="preserve"> </v>
      </c>
      <c r="BQ34" s="1" t="str">
        <f t="shared" si="8"/>
        <v xml:space="preserve"> </v>
      </c>
      <c r="BS34" s="1" t="str">
        <f>IFERROR(VLOOKUP(BR34,dm_ts!$G$4:$H$9,2,0)," ")</f>
        <v xml:space="preserve"> </v>
      </c>
      <c r="CD34" s="1" t="str">
        <f>IFERROR(VLOOKUP(CC34,dm_ts!$B$3:$C$24,2,0)," ")</f>
        <v xml:space="preserve"> </v>
      </c>
      <c r="CH34" s="1" t="str">
        <f t="shared" si="9"/>
        <v xml:space="preserve"> </v>
      </c>
      <c r="CJ34" s="1" t="str">
        <f>IFERROR(VLOOKUP(CI34,dm_ts!$G$4:$H$9,2,0)," ")</f>
        <v xml:space="preserve"> </v>
      </c>
      <c r="EH34" s="1">
        <v>2000</v>
      </c>
      <c r="EI34" s="1">
        <v>1800</v>
      </c>
      <c r="EJ34" s="1">
        <v>1</v>
      </c>
      <c r="EK34" s="1">
        <v>2</v>
      </c>
    </row>
    <row r="35" spans="1:141" x14ac:dyDescent="0.2">
      <c r="A35" s="1">
        <v>890</v>
      </c>
      <c r="B35" s="1" t="str">
        <f>VLOOKUP(A35,'[1]Danh muc huyen'!B$8:C$18,2,0)</f>
        <v xml:space="preserve">Huyện Tịnh Biên </v>
      </c>
      <c r="C35" s="1">
        <v>30523</v>
      </c>
      <c r="D35" s="7">
        <v>31</v>
      </c>
      <c r="E35" s="8" t="str">
        <f>VLOOKUP(C35,[1]DanhMuc_31_03_2012!B$7:C$173,2,0)</f>
        <v>Xã Văn Giáo</v>
      </c>
      <c r="F35" s="8">
        <v>3</v>
      </c>
      <c r="G35" s="8" t="str">
        <f t="shared" si="5"/>
        <v>3052303</v>
      </c>
      <c r="H35" s="8" t="str">
        <f>VLOOKUP(VALUE(G35),[1]Danhmuc_31_3_2012!E$6:G$894,3,0)</f>
        <v>Ấp Mằng Rò</v>
      </c>
      <c r="I35" s="8">
        <v>2</v>
      </c>
      <c r="J35" s="8" t="s">
        <v>114</v>
      </c>
      <c r="K35" s="8">
        <v>1</v>
      </c>
      <c r="L35" s="8" t="str">
        <f>IFERROR(VLOOKUP(K35,dm_ts!$B$3:$C$24,2,0)," ")</f>
        <v>Cá tra</v>
      </c>
      <c r="M35" s="8">
        <v>2000</v>
      </c>
      <c r="N35" s="8">
        <v>1800</v>
      </c>
      <c r="O35" s="18">
        <v>2</v>
      </c>
      <c r="P35" s="21" t="s">
        <v>214</v>
      </c>
      <c r="Q35" s="1">
        <v>0</v>
      </c>
      <c r="R35" s="1" t="str">
        <f>IFERROR(VLOOKUP(Q35,dm_ts!$G$4:$H$9,2,0)," ")</f>
        <v xml:space="preserve"> </v>
      </c>
      <c r="U35" s="1">
        <v>0.11</v>
      </c>
      <c r="V35" s="1">
        <v>11</v>
      </c>
      <c r="W35" s="1">
        <v>300</v>
      </c>
      <c r="X35" s="1">
        <v>43238</v>
      </c>
      <c r="Y35" s="1">
        <v>43209</v>
      </c>
      <c r="Z35" s="1">
        <v>5</v>
      </c>
      <c r="AA35" s="1">
        <v>2</v>
      </c>
      <c r="AB35" s="1" t="str">
        <f>IFERROR(VLOOKUP(AA35,dm_ts!$G$12:$H$14,2,0)," ")</f>
        <v>Tiêu thụ nội địa</v>
      </c>
      <c r="AD35" s="1" t="str">
        <f>IFERROR(VLOOKUP(AC35,dm_ts!$B$3:$C$24,2,0)," ")</f>
        <v xml:space="preserve"> </v>
      </c>
      <c r="AH35" s="1" t="str">
        <f t="shared" si="6"/>
        <v xml:space="preserve"> </v>
      </c>
      <c r="AI35" s="1" t="s">
        <v>215</v>
      </c>
      <c r="AJ35" s="1" t="str">
        <f>IFERROR(VLOOKUP(AI35,dm_ts!$G$4:$H$9,2,0)," ")</f>
        <v xml:space="preserve"> </v>
      </c>
      <c r="AS35" s="1">
        <v>0</v>
      </c>
      <c r="AT35" s="1" t="str">
        <f>IFERROR(VLOOKUP(AS35,dm_ts!$G$12:$H$14,2,0)," ")</f>
        <v xml:space="preserve"> </v>
      </c>
      <c r="AV35" s="1" t="str">
        <f>IFERROR(VLOOKUP(AU35,dm_ts!$B$3:$C$24,2,0)," ")</f>
        <v xml:space="preserve"> </v>
      </c>
      <c r="AY35" s="1" t="s">
        <v>215</v>
      </c>
      <c r="AZ35" s="1" t="str">
        <f t="shared" si="7"/>
        <v xml:space="preserve"> </v>
      </c>
      <c r="BB35" s="1" t="str">
        <f>IFERROR(VLOOKUP(BA35,dm_ts!$G$4:$H$9,2,0)," ")</f>
        <v xml:space="preserve"> </v>
      </c>
      <c r="BM35" s="1" t="str">
        <f>IFERROR(VLOOKUP(BL35,dm_ts!$B$3:$C$24,2,0)," ")</f>
        <v xml:space="preserve"> </v>
      </c>
      <c r="BQ35" s="1" t="str">
        <f t="shared" si="8"/>
        <v xml:space="preserve"> </v>
      </c>
      <c r="BS35" s="1" t="str">
        <f>IFERROR(VLOOKUP(BR35,dm_ts!$G$4:$H$9,2,0)," ")</f>
        <v xml:space="preserve"> </v>
      </c>
      <c r="CD35" s="1" t="str">
        <f>IFERROR(VLOOKUP(CC35,dm_ts!$B$3:$C$24,2,0)," ")</f>
        <v xml:space="preserve"> </v>
      </c>
      <c r="CH35" s="1" t="str">
        <f t="shared" si="9"/>
        <v xml:space="preserve"> </v>
      </c>
      <c r="CJ35" s="1" t="str">
        <f>IFERROR(VLOOKUP(CI35,dm_ts!$G$4:$H$9,2,0)," ")</f>
        <v xml:space="preserve"> </v>
      </c>
      <c r="EH35" s="1">
        <v>2000</v>
      </c>
      <c r="EI35" s="1">
        <v>1800</v>
      </c>
      <c r="EJ35" s="1">
        <v>1</v>
      </c>
      <c r="EK35" s="1">
        <v>2</v>
      </c>
    </row>
    <row r="36" spans="1:141" x14ac:dyDescent="0.2">
      <c r="A36" s="1">
        <v>890</v>
      </c>
      <c r="B36" s="1" t="str">
        <f>VLOOKUP(A36,'[1]Danh muc huyen'!B$8:C$18,2,0)</f>
        <v xml:space="preserve">Huyện Tịnh Biên </v>
      </c>
      <c r="C36" s="1">
        <v>30525</v>
      </c>
      <c r="D36" s="7">
        <v>32</v>
      </c>
      <c r="E36" s="8" t="e">
        <f>VLOOKUP(C36,[1]DanhMuc_31_03_2012!B$7:C$173,2,0)</f>
        <v>#N/A</v>
      </c>
      <c r="F36" s="8">
        <v>3</v>
      </c>
      <c r="G36" s="8" t="str">
        <f t="shared" si="5"/>
        <v>3052503</v>
      </c>
      <c r="H36" s="8" t="e">
        <f>VLOOKUP(VALUE(G36),[1]Danhmuc_31_3_2012!E$6:G$894,3,0)</f>
        <v>#N/A</v>
      </c>
      <c r="I36" s="8">
        <v>1</v>
      </c>
      <c r="J36" s="8" t="s">
        <v>112</v>
      </c>
      <c r="K36" s="8">
        <v>1</v>
      </c>
      <c r="L36" s="8" t="str">
        <f>IFERROR(VLOOKUP(K36,dm_ts!$B$3:$C$24,2,0)," ")</f>
        <v>Cá tra</v>
      </c>
      <c r="M36" s="8">
        <v>1500</v>
      </c>
      <c r="N36" s="8">
        <v>1000</v>
      </c>
      <c r="O36" s="18">
        <v>2</v>
      </c>
      <c r="P36" s="21" t="s">
        <v>214</v>
      </c>
      <c r="Q36" s="1">
        <v>0</v>
      </c>
      <c r="R36" s="1" t="str">
        <f>IFERROR(VLOOKUP(Q36,dm_ts!$G$4:$H$9,2,0)," ")</f>
        <v xml:space="preserve"> </v>
      </c>
      <c r="U36" s="1">
        <v>8.0000000000000002E-3</v>
      </c>
      <c r="V36" s="1">
        <v>3</v>
      </c>
      <c r="W36" s="1">
        <v>400</v>
      </c>
      <c r="X36" s="1">
        <v>43299</v>
      </c>
      <c r="Y36" s="1">
        <v>43119</v>
      </c>
      <c r="Z36" s="1">
        <v>2.5</v>
      </c>
      <c r="AA36" s="1">
        <v>2</v>
      </c>
      <c r="AB36" s="1" t="str">
        <f>IFERROR(VLOOKUP(AA36,dm_ts!$G$12:$H$14,2,0)," ")</f>
        <v>Tiêu thụ nội địa</v>
      </c>
      <c r="AD36" s="1" t="str">
        <f>IFERROR(VLOOKUP(AC36,dm_ts!$B$3:$C$24,2,0)," ")</f>
        <v xml:space="preserve"> </v>
      </c>
      <c r="AH36" s="1" t="str">
        <f t="shared" si="6"/>
        <v xml:space="preserve"> </v>
      </c>
      <c r="AI36" s="1" t="s">
        <v>215</v>
      </c>
      <c r="AJ36" s="1" t="str">
        <f>IFERROR(VLOOKUP(AI36,dm_ts!$G$4:$H$9,2,0)," ")</f>
        <v xml:space="preserve"> </v>
      </c>
      <c r="AS36" s="1">
        <v>0</v>
      </c>
      <c r="AT36" s="1" t="str">
        <f>IFERROR(VLOOKUP(AS36,dm_ts!$G$12:$H$14,2,0)," ")</f>
        <v xml:space="preserve"> </v>
      </c>
      <c r="AV36" s="1" t="str">
        <f>IFERROR(VLOOKUP(AU36,dm_ts!$B$3:$C$24,2,0)," ")</f>
        <v xml:space="preserve"> </v>
      </c>
      <c r="AY36" s="1" t="s">
        <v>215</v>
      </c>
      <c r="AZ36" s="1" t="str">
        <f t="shared" si="7"/>
        <v xml:space="preserve"> </v>
      </c>
      <c r="BB36" s="1" t="str">
        <f>IFERROR(VLOOKUP(BA36,dm_ts!$G$4:$H$9,2,0)," ")</f>
        <v xml:space="preserve"> </v>
      </c>
      <c r="BM36" s="1" t="str">
        <f>IFERROR(VLOOKUP(BL36,dm_ts!$B$3:$C$24,2,0)," ")</f>
        <v xml:space="preserve"> </v>
      </c>
      <c r="BQ36" s="1" t="str">
        <f t="shared" si="8"/>
        <v xml:space="preserve"> </v>
      </c>
      <c r="BS36" s="1" t="str">
        <f>IFERROR(VLOOKUP(BR36,dm_ts!$G$4:$H$9,2,0)," ")</f>
        <v xml:space="preserve"> </v>
      </c>
      <c r="CD36" s="1" t="str">
        <f>IFERROR(VLOOKUP(CC36,dm_ts!$B$3:$C$24,2,0)," ")</f>
        <v xml:space="preserve"> </v>
      </c>
      <c r="CH36" s="1" t="str">
        <f t="shared" si="9"/>
        <v xml:space="preserve"> </v>
      </c>
      <c r="CJ36" s="1" t="str">
        <f>IFERROR(VLOOKUP(CI36,dm_ts!$G$4:$H$9,2,0)," ")</f>
        <v xml:space="preserve"> </v>
      </c>
      <c r="EH36" s="1">
        <v>1500</v>
      </c>
      <c r="EI36" s="1">
        <v>1000</v>
      </c>
      <c r="EJ36" s="1">
        <v>1</v>
      </c>
      <c r="EK36" s="1">
        <v>2</v>
      </c>
    </row>
    <row r="37" spans="1:141" x14ac:dyDescent="0.2">
      <c r="A37" s="1">
        <v>890</v>
      </c>
      <c r="B37" s="1" t="str">
        <f>VLOOKUP(A37,'[1]Danh muc huyen'!B$8:C$18,2,0)</f>
        <v xml:space="preserve">Huyện Tịnh Biên </v>
      </c>
      <c r="C37" s="1">
        <v>30526</v>
      </c>
      <c r="D37" s="7">
        <v>33</v>
      </c>
      <c r="E37" s="8" t="str">
        <f>VLOOKUP(C37,[1]DanhMuc_31_03_2012!B$7:C$173,2,0)</f>
        <v>Xã An Cư</v>
      </c>
      <c r="F37" s="8">
        <v>1</v>
      </c>
      <c r="G37" s="8" t="str">
        <f t="shared" si="5"/>
        <v>3052601</v>
      </c>
      <c r="H37" s="8" t="str">
        <f>VLOOKUP(VALUE(G37),[1]Danhmuc_31_3_2012!E$6:G$894,3,0)</f>
        <v>Ấp Chơn Cô</v>
      </c>
      <c r="I37" s="8">
        <v>2</v>
      </c>
      <c r="J37" s="8" t="s">
        <v>147</v>
      </c>
      <c r="K37" s="8">
        <v>1</v>
      </c>
      <c r="L37" s="8" t="str">
        <f>IFERROR(VLOOKUP(K37,dm_ts!$B$3:$C$24,2,0)," ")</f>
        <v>Cá tra</v>
      </c>
      <c r="M37" s="8">
        <v>2700</v>
      </c>
      <c r="N37" s="8">
        <v>2516</v>
      </c>
      <c r="O37" s="18">
        <v>3</v>
      </c>
      <c r="P37" s="21" t="s">
        <v>213</v>
      </c>
      <c r="Q37" s="1">
        <v>0</v>
      </c>
      <c r="R37" s="1" t="str">
        <f>IFERROR(VLOOKUP(Q37,dm_ts!$G$4:$H$9,2,0)," ")</f>
        <v xml:space="preserve"> </v>
      </c>
      <c r="U37" s="1">
        <v>1E-3</v>
      </c>
      <c r="V37" s="1">
        <v>1E-3</v>
      </c>
      <c r="W37" s="1">
        <v>500</v>
      </c>
      <c r="X37" s="1">
        <v>43269</v>
      </c>
      <c r="Y37" s="1">
        <v>43270</v>
      </c>
      <c r="Z37" s="1">
        <v>0.5</v>
      </c>
      <c r="AA37" s="1">
        <v>2</v>
      </c>
      <c r="AB37" s="1" t="str">
        <f>IFERROR(VLOOKUP(AA37,dm_ts!$G$12:$H$14,2,0)," ")</f>
        <v>Tiêu thụ nội địa</v>
      </c>
      <c r="AD37" s="1" t="str">
        <f>IFERROR(VLOOKUP(AC37,dm_ts!$B$3:$C$24,2,0)," ")</f>
        <v xml:space="preserve"> </v>
      </c>
      <c r="AH37" s="1" t="str">
        <f t="shared" si="6"/>
        <v xml:space="preserve"> </v>
      </c>
      <c r="AI37" s="1" t="s">
        <v>215</v>
      </c>
      <c r="AJ37" s="1" t="str">
        <f>IFERROR(VLOOKUP(AI37,dm_ts!$G$4:$H$9,2,0)," ")</f>
        <v xml:space="preserve"> </v>
      </c>
      <c r="AS37" s="1">
        <v>0</v>
      </c>
      <c r="AT37" s="1" t="str">
        <f>IFERROR(VLOOKUP(AS37,dm_ts!$G$12:$H$14,2,0)," ")</f>
        <v xml:space="preserve"> </v>
      </c>
      <c r="AV37" s="1" t="str">
        <f>IFERROR(VLOOKUP(AU37,dm_ts!$B$3:$C$24,2,0)," ")</f>
        <v xml:space="preserve"> </v>
      </c>
      <c r="AY37" s="1" t="s">
        <v>215</v>
      </c>
      <c r="AZ37" s="1" t="str">
        <f t="shared" si="7"/>
        <v xml:space="preserve"> </v>
      </c>
      <c r="BB37" s="1" t="str">
        <f>IFERROR(VLOOKUP(BA37,dm_ts!$G$4:$H$9,2,0)," ")</f>
        <v xml:space="preserve"> </v>
      </c>
      <c r="BM37" s="1" t="str">
        <f>IFERROR(VLOOKUP(BL37,dm_ts!$B$3:$C$24,2,0)," ")</f>
        <v xml:space="preserve"> </v>
      </c>
      <c r="BQ37" s="1" t="str">
        <f t="shared" si="8"/>
        <v xml:space="preserve"> </v>
      </c>
      <c r="BS37" s="1" t="str">
        <f>IFERROR(VLOOKUP(BR37,dm_ts!$G$4:$H$9,2,0)," ")</f>
        <v xml:space="preserve"> </v>
      </c>
      <c r="CD37" s="1" t="str">
        <f>IFERROR(VLOOKUP(CC37,dm_ts!$B$3:$C$24,2,0)," ")</f>
        <v xml:space="preserve"> </v>
      </c>
      <c r="CH37" s="1" t="str">
        <f t="shared" si="9"/>
        <v xml:space="preserve"> </v>
      </c>
      <c r="CJ37" s="1" t="str">
        <f>IFERROR(VLOOKUP(CI37,dm_ts!$G$4:$H$9,2,0)," ")</f>
        <v xml:space="preserve"> </v>
      </c>
      <c r="CT37" s="1">
        <v>1</v>
      </c>
      <c r="CU37" s="1">
        <v>3</v>
      </c>
      <c r="CV37" s="1">
        <v>43268</v>
      </c>
      <c r="CW37" s="1">
        <v>43238</v>
      </c>
      <c r="CX37" s="1">
        <v>2700</v>
      </c>
      <c r="CY37" s="1">
        <v>0.5</v>
      </c>
      <c r="CZ37" s="1">
        <v>700</v>
      </c>
      <c r="EH37" s="1">
        <v>2700</v>
      </c>
      <c r="EI37" s="1">
        <v>2516</v>
      </c>
      <c r="EJ37" s="1">
        <v>1</v>
      </c>
      <c r="EK37" s="1">
        <v>2</v>
      </c>
    </row>
    <row r="38" spans="1:141" x14ac:dyDescent="0.2">
      <c r="A38" s="1">
        <v>890</v>
      </c>
      <c r="B38" s="1" t="str">
        <f>VLOOKUP(A38,'[1]Danh muc huyen'!B$8:C$18,2,0)</f>
        <v xml:space="preserve">Huyện Tịnh Biên </v>
      </c>
      <c r="C38" s="1">
        <v>30526</v>
      </c>
      <c r="D38" s="7">
        <v>34</v>
      </c>
      <c r="E38" s="8" t="str">
        <f>VLOOKUP(C38,[1]DanhMuc_31_03_2012!B$7:C$173,2,0)</f>
        <v>Xã An Cư</v>
      </c>
      <c r="F38" s="8">
        <v>1</v>
      </c>
      <c r="G38" s="8" t="str">
        <f t="shared" si="5"/>
        <v>3052601</v>
      </c>
      <c r="H38" s="8" t="str">
        <f>VLOOKUP(VALUE(G38),[1]Danhmuc_31_3_2012!E$6:G$894,3,0)</f>
        <v>Ấp Chơn Cô</v>
      </c>
      <c r="I38" s="8">
        <v>1</v>
      </c>
      <c r="J38" s="8" t="s">
        <v>116</v>
      </c>
      <c r="K38" s="8">
        <v>1</v>
      </c>
      <c r="L38" s="8" t="str">
        <f>IFERROR(VLOOKUP(K38,dm_ts!$B$3:$C$24,2,0)," ")</f>
        <v>Cá tra</v>
      </c>
      <c r="M38" s="8">
        <v>280</v>
      </c>
      <c r="N38" s="8">
        <v>238</v>
      </c>
      <c r="O38" s="18">
        <v>3</v>
      </c>
      <c r="P38" s="21" t="s">
        <v>213</v>
      </c>
      <c r="Q38" s="1">
        <v>0</v>
      </c>
      <c r="R38" s="1" t="str">
        <f>IFERROR(VLOOKUP(Q38,dm_ts!$G$4:$H$9,2,0)," ")</f>
        <v xml:space="preserve"> </v>
      </c>
      <c r="U38" s="1">
        <v>1E-3</v>
      </c>
      <c r="V38" s="1">
        <v>1E-3</v>
      </c>
      <c r="W38" s="1">
        <v>1000</v>
      </c>
      <c r="X38" s="1">
        <v>43269</v>
      </c>
      <c r="Y38" s="1">
        <v>43209</v>
      </c>
      <c r="Z38" s="1">
        <v>0.8</v>
      </c>
      <c r="AA38" s="1">
        <v>2</v>
      </c>
      <c r="AB38" s="1" t="str">
        <f>IFERROR(VLOOKUP(AA38,dm_ts!$G$12:$H$14,2,0)," ")</f>
        <v>Tiêu thụ nội địa</v>
      </c>
      <c r="AD38" s="1" t="str">
        <f>IFERROR(VLOOKUP(AC38,dm_ts!$B$3:$C$24,2,0)," ")</f>
        <v xml:space="preserve"> </v>
      </c>
      <c r="AH38" s="1" t="str">
        <f t="shared" si="6"/>
        <v xml:space="preserve"> </v>
      </c>
      <c r="AI38" s="1" t="s">
        <v>215</v>
      </c>
      <c r="AJ38" s="1" t="str">
        <f>IFERROR(VLOOKUP(AI38,dm_ts!$G$4:$H$9,2,0)," ")</f>
        <v xml:space="preserve"> </v>
      </c>
      <c r="AS38" s="1">
        <v>0</v>
      </c>
      <c r="AT38" s="1" t="str">
        <f>IFERROR(VLOOKUP(AS38,dm_ts!$G$12:$H$14,2,0)," ")</f>
        <v xml:space="preserve"> </v>
      </c>
      <c r="AV38" s="1" t="str">
        <f>IFERROR(VLOOKUP(AU38,dm_ts!$B$3:$C$24,2,0)," ")</f>
        <v xml:space="preserve"> </v>
      </c>
      <c r="AY38" s="1" t="s">
        <v>215</v>
      </c>
      <c r="AZ38" s="1" t="str">
        <f t="shared" si="7"/>
        <v xml:space="preserve"> </v>
      </c>
      <c r="BB38" s="1" t="str">
        <f>IFERROR(VLOOKUP(BA38,dm_ts!$G$4:$H$9,2,0)," ")</f>
        <v xml:space="preserve"> </v>
      </c>
      <c r="BM38" s="1" t="str">
        <f>IFERROR(VLOOKUP(BL38,dm_ts!$B$3:$C$24,2,0)," ")</f>
        <v xml:space="preserve"> </v>
      </c>
      <c r="BQ38" s="1" t="str">
        <f t="shared" si="8"/>
        <v xml:space="preserve"> </v>
      </c>
      <c r="BS38" s="1" t="str">
        <f>IFERROR(VLOOKUP(BR38,dm_ts!$G$4:$H$9,2,0)," ")</f>
        <v xml:space="preserve"> </v>
      </c>
      <c r="CD38" s="1" t="str">
        <f>IFERROR(VLOOKUP(CC38,dm_ts!$B$3:$C$24,2,0)," ")</f>
        <v xml:space="preserve"> </v>
      </c>
      <c r="CH38" s="1" t="str">
        <f t="shared" si="9"/>
        <v xml:space="preserve"> </v>
      </c>
      <c r="CJ38" s="1" t="str">
        <f>IFERROR(VLOOKUP(CI38,dm_ts!$G$4:$H$9,2,0)," ")</f>
        <v xml:space="preserve"> </v>
      </c>
      <c r="CT38" s="1">
        <v>1</v>
      </c>
      <c r="CU38" s="1">
        <v>3</v>
      </c>
      <c r="CV38" s="1">
        <v>43329</v>
      </c>
      <c r="CW38" s="1">
        <v>43238</v>
      </c>
      <c r="CX38" s="1">
        <v>280</v>
      </c>
      <c r="CY38" s="1">
        <v>0.5</v>
      </c>
      <c r="CZ38" s="1">
        <v>900</v>
      </c>
      <c r="EH38" s="1">
        <v>280</v>
      </c>
      <c r="EI38" s="1">
        <v>238</v>
      </c>
      <c r="EJ38" s="1">
        <v>1</v>
      </c>
      <c r="EK38" s="1">
        <v>2</v>
      </c>
    </row>
    <row r="39" spans="1:141" x14ac:dyDescent="0.2">
      <c r="A39" s="1">
        <v>890</v>
      </c>
      <c r="B39" s="1" t="str">
        <f>VLOOKUP(A39,'[1]Danh muc huyen'!B$8:C$18,2,0)</f>
        <v xml:space="preserve">Huyện Tịnh Biên </v>
      </c>
      <c r="C39" s="1">
        <v>30529</v>
      </c>
      <c r="D39" s="7">
        <v>35</v>
      </c>
      <c r="E39" s="8" t="str">
        <f>VLOOKUP(C39,[1]DanhMuc_31_03_2012!B$7:C$173,2,0)</f>
        <v>Xã An Nông</v>
      </c>
      <c r="F39" s="8">
        <v>1</v>
      </c>
      <c r="G39" s="8" t="str">
        <f t="shared" si="5"/>
        <v>3052901</v>
      </c>
      <c r="H39" s="8" t="str">
        <f>VLOOKUP(VALUE(G39),[1]Danhmuc_31_3_2012!E$6:G$894,3,0)</f>
        <v>Ấp Phú Cường</v>
      </c>
      <c r="I39" s="8">
        <v>5</v>
      </c>
      <c r="J39" s="8" t="s">
        <v>151</v>
      </c>
      <c r="K39" s="8">
        <v>1</v>
      </c>
      <c r="L39" s="8" t="str">
        <f>IFERROR(VLOOKUP(K39,dm_ts!$B$3:$C$24,2,0)," ")</f>
        <v>Cá tra</v>
      </c>
      <c r="M39" s="8">
        <v>1200</v>
      </c>
      <c r="N39" s="8">
        <v>1000</v>
      </c>
      <c r="O39" s="18">
        <v>2</v>
      </c>
      <c r="P39" s="21" t="s">
        <v>214</v>
      </c>
      <c r="Q39" s="1">
        <v>0</v>
      </c>
      <c r="R39" s="1" t="str">
        <f>IFERROR(VLOOKUP(Q39,dm_ts!$G$4:$H$9,2,0)," ")</f>
        <v xml:space="preserve"> </v>
      </c>
      <c r="U39" s="1">
        <v>2E-3</v>
      </c>
      <c r="V39" s="1">
        <v>0.6</v>
      </c>
      <c r="W39" s="1">
        <v>1200</v>
      </c>
      <c r="X39" s="1">
        <v>43207</v>
      </c>
      <c r="Y39" s="1">
        <v>43423</v>
      </c>
      <c r="Z39" s="1">
        <v>1.5</v>
      </c>
      <c r="AA39" s="1">
        <v>2</v>
      </c>
      <c r="AB39" s="1" t="str">
        <f>IFERROR(VLOOKUP(AA39,dm_ts!$G$12:$H$14,2,0)," ")</f>
        <v>Tiêu thụ nội địa</v>
      </c>
      <c r="AD39" s="1" t="str">
        <f>IFERROR(VLOOKUP(AC39,dm_ts!$B$3:$C$24,2,0)," ")</f>
        <v xml:space="preserve"> </v>
      </c>
      <c r="AH39" s="1" t="str">
        <f t="shared" si="6"/>
        <v xml:space="preserve"> </v>
      </c>
      <c r="AI39" s="1" t="s">
        <v>215</v>
      </c>
      <c r="AJ39" s="1" t="str">
        <f>IFERROR(VLOOKUP(AI39,dm_ts!$G$4:$H$9,2,0)," ")</f>
        <v xml:space="preserve"> </v>
      </c>
      <c r="AS39" s="1">
        <v>0</v>
      </c>
      <c r="AT39" s="1" t="str">
        <f>IFERROR(VLOOKUP(AS39,dm_ts!$G$12:$H$14,2,0)," ")</f>
        <v xml:space="preserve"> </v>
      </c>
      <c r="AV39" s="1" t="str">
        <f>IFERROR(VLOOKUP(AU39,dm_ts!$B$3:$C$24,2,0)," ")</f>
        <v xml:space="preserve"> </v>
      </c>
      <c r="AY39" s="1" t="s">
        <v>215</v>
      </c>
      <c r="AZ39" s="1" t="str">
        <f t="shared" si="7"/>
        <v xml:space="preserve"> </v>
      </c>
      <c r="BB39" s="1" t="str">
        <f>IFERROR(VLOOKUP(BA39,dm_ts!$G$4:$H$9,2,0)," ")</f>
        <v xml:space="preserve"> </v>
      </c>
      <c r="BM39" s="1" t="str">
        <f>IFERROR(VLOOKUP(BL39,dm_ts!$B$3:$C$24,2,0)," ")</f>
        <v xml:space="preserve"> </v>
      </c>
      <c r="BQ39" s="1" t="str">
        <f t="shared" si="8"/>
        <v xml:space="preserve"> </v>
      </c>
      <c r="BS39" s="1" t="str">
        <f>IFERROR(VLOOKUP(BR39,dm_ts!$G$4:$H$9,2,0)," ")</f>
        <v xml:space="preserve"> </v>
      </c>
      <c r="CD39" s="1" t="str">
        <f>IFERROR(VLOOKUP(CC39,dm_ts!$B$3:$C$24,2,0)," ")</f>
        <v xml:space="preserve"> </v>
      </c>
      <c r="CH39" s="1" t="str">
        <f t="shared" si="9"/>
        <v xml:space="preserve"> </v>
      </c>
      <c r="CJ39" s="1" t="str">
        <f>IFERROR(VLOOKUP(CI39,dm_ts!$G$4:$H$9,2,0)," ")</f>
        <v xml:space="preserve"> </v>
      </c>
      <c r="EH39" s="1">
        <v>1200</v>
      </c>
      <c r="EI39" s="1">
        <v>1000</v>
      </c>
      <c r="EJ39" s="1">
        <v>1</v>
      </c>
      <c r="EK39" s="1">
        <v>2</v>
      </c>
    </row>
    <row r="40" spans="1:141" x14ac:dyDescent="0.2">
      <c r="A40" s="1">
        <v>890</v>
      </c>
      <c r="B40" s="1" t="str">
        <f>VLOOKUP(A40,'[1]Danh muc huyen'!B$8:C$18,2,0)</f>
        <v xml:space="preserve">Huyện Tịnh Biên </v>
      </c>
      <c r="C40" s="1">
        <v>30529</v>
      </c>
      <c r="D40" s="7">
        <v>36</v>
      </c>
      <c r="E40" s="8" t="str">
        <f>VLOOKUP(C40,[1]DanhMuc_31_03_2012!B$7:C$173,2,0)</f>
        <v>Xã An Nông</v>
      </c>
      <c r="F40" s="8">
        <v>1</v>
      </c>
      <c r="G40" s="8" t="str">
        <f t="shared" si="5"/>
        <v>3052901</v>
      </c>
      <c r="H40" s="8" t="str">
        <f>VLOOKUP(VALUE(G40),[1]Danhmuc_31_3_2012!E$6:G$894,3,0)</f>
        <v>Ấp Phú Cường</v>
      </c>
      <c r="I40" s="8">
        <v>1</v>
      </c>
      <c r="J40" s="8" t="s">
        <v>119</v>
      </c>
      <c r="K40" s="8">
        <v>1</v>
      </c>
      <c r="L40" s="8" t="str">
        <f>IFERROR(VLOOKUP(K40,dm_ts!$B$3:$C$24,2,0)," ")</f>
        <v>Cá tra</v>
      </c>
      <c r="M40" s="8">
        <v>260</v>
      </c>
      <c r="N40" s="8">
        <v>220</v>
      </c>
      <c r="O40" s="18">
        <v>2</v>
      </c>
      <c r="P40" s="21" t="s">
        <v>214</v>
      </c>
      <c r="Q40" s="1">
        <v>0</v>
      </c>
      <c r="R40" s="1" t="str">
        <f>IFERROR(VLOOKUP(Q40,dm_ts!$G$4:$H$9,2,0)," ")</f>
        <v xml:space="preserve"> </v>
      </c>
      <c r="U40" s="1">
        <v>2.9999999999999997E-4</v>
      </c>
      <c r="V40" s="1">
        <v>0.36</v>
      </c>
      <c r="W40" s="1">
        <v>1700</v>
      </c>
      <c r="X40" s="1">
        <v>43207</v>
      </c>
      <c r="Y40" s="1">
        <v>43209</v>
      </c>
      <c r="Z40" s="1">
        <v>0.8</v>
      </c>
      <c r="AA40" s="1">
        <v>2</v>
      </c>
      <c r="AB40" s="1" t="str">
        <f>IFERROR(VLOOKUP(AA40,dm_ts!$G$12:$H$14,2,0)," ")</f>
        <v>Tiêu thụ nội địa</v>
      </c>
      <c r="AD40" s="1" t="str">
        <f>IFERROR(VLOOKUP(AC40,dm_ts!$B$3:$C$24,2,0)," ")</f>
        <v xml:space="preserve"> </v>
      </c>
      <c r="AH40" s="1" t="str">
        <f t="shared" si="6"/>
        <v xml:space="preserve"> </v>
      </c>
      <c r="AI40" s="1" t="s">
        <v>215</v>
      </c>
      <c r="AJ40" s="1" t="str">
        <f>IFERROR(VLOOKUP(AI40,dm_ts!$G$4:$H$9,2,0)," ")</f>
        <v xml:space="preserve"> </v>
      </c>
      <c r="AS40" s="1">
        <v>0</v>
      </c>
      <c r="AT40" s="1" t="str">
        <f>IFERROR(VLOOKUP(AS40,dm_ts!$G$12:$H$14,2,0)," ")</f>
        <v xml:space="preserve"> </v>
      </c>
      <c r="AV40" s="1" t="str">
        <f>IFERROR(VLOOKUP(AU40,dm_ts!$B$3:$C$24,2,0)," ")</f>
        <v xml:space="preserve"> </v>
      </c>
      <c r="AY40" s="1" t="s">
        <v>215</v>
      </c>
      <c r="AZ40" s="1" t="str">
        <f t="shared" si="7"/>
        <v xml:space="preserve"> </v>
      </c>
      <c r="BB40" s="1" t="str">
        <f>IFERROR(VLOOKUP(BA40,dm_ts!$G$4:$H$9,2,0)," ")</f>
        <v xml:space="preserve"> </v>
      </c>
      <c r="BM40" s="1" t="str">
        <f>IFERROR(VLOOKUP(BL40,dm_ts!$B$3:$C$24,2,0)," ")</f>
        <v xml:space="preserve"> </v>
      </c>
      <c r="BQ40" s="1" t="str">
        <f t="shared" si="8"/>
        <v xml:space="preserve"> </v>
      </c>
      <c r="BS40" s="1" t="str">
        <f>IFERROR(VLOOKUP(BR40,dm_ts!$G$4:$H$9,2,0)," ")</f>
        <v xml:space="preserve"> </v>
      </c>
      <c r="CD40" s="1" t="str">
        <f>IFERROR(VLOOKUP(CC40,dm_ts!$B$3:$C$24,2,0)," ")</f>
        <v xml:space="preserve"> </v>
      </c>
      <c r="CH40" s="1" t="str">
        <f t="shared" si="9"/>
        <v xml:space="preserve"> </v>
      </c>
      <c r="CJ40" s="1" t="str">
        <f>IFERROR(VLOOKUP(CI40,dm_ts!$G$4:$H$9,2,0)," ")</f>
        <v xml:space="preserve"> </v>
      </c>
      <c r="EH40" s="1">
        <v>260</v>
      </c>
      <c r="EI40" s="1">
        <v>220</v>
      </c>
      <c r="EJ40" s="1">
        <v>1</v>
      </c>
      <c r="EK40" s="1">
        <v>2</v>
      </c>
    </row>
    <row r="41" spans="1:141" x14ac:dyDescent="0.2">
      <c r="A41" s="1">
        <v>890</v>
      </c>
      <c r="B41" s="1" t="str">
        <f>VLOOKUP(A41,'[1]Danh muc huyen'!B$8:C$18,2,0)</f>
        <v xml:space="preserve">Huyện Tịnh Biên </v>
      </c>
      <c r="C41" s="1">
        <v>30529</v>
      </c>
      <c r="D41" s="7">
        <v>37</v>
      </c>
      <c r="E41" s="8" t="str">
        <f>VLOOKUP(C41,[1]DanhMuc_31_03_2012!B$7:C$173,2,0)</f>
        <v>Xã An Nông</v>
      </c>
      <c r="F41" s="8">
        <v>1</v>
      </c>
      <c r="G41" s="8" t="str">
        <f t="shared" si="5"/>
        <v>3052901</v>
      </c>
      <c r="H41" s="8" t="str">
        <f>VLOOKUP(VALUE(G41),[1]Danhmuc_31_3_2012!E$6:G$894,3,0)</f>
        <v>Ấp Phú Cường</v>
      </c>
      <c r="I41" s="8">
        <v>4</v>
      </c>
      <c r="J41" s="8" t="s">
        <v>150</v>
      </c>
      <c r="K41" s="8">
        <v>1</v>
      </c>
      <c r="L41" s="8" t="str">
        <f>IFERROR(VLOOKUP(K41,dm_ts!$B$3:$C$24,2,0)," ")</f>
        <v>Cá tra</v>
      </c>
      <c r="M41" s="8">
        <v>100</v>
      </c>
      <c r="N41" s="8">
        <v>80</v>
      </c>
      <c r="O41" s="18">
        <v>2</v>
      </c>
      <c r="P41" s="21" t="s">
        <v>214</v>
      </c>
      <c r="Q41" s="1">
        <v>0</v>
      </c>
      <c r="R41" s="1" t="str">
        <f>IFERROR(VLOOKUP(Q41,dm_ts!$G$4:$H$9,2,0)," ")</f>
        <v xml:space="preserve"> </v>
      </c>
      <c r="U41" s="1">
        <v>2.0000000000000001E-4</v>
      </c>
      <c r="V41" s="1">
        <v>0.26</v>
      </c>
      <c r="W41" s="1">
        <v>1400</v>
      </c>
      <c r="X41" s="1">
        <v>43207</v>
      </c>
      <c r="Y41" s="1">
        <v>43209</v>
      </c>
      <c r="Z41" s="1">
        <v>0.6</v>
      </c>
      <c r="AA41" s="1">
        <v>2</v>
      </c>
      <c r="AB41" s="1" t="str">
        <f>IFERROR(VLOOKUP(AA41,dm_ts!$G$12:$H$14,2,0)," ")</f>
        <v>Tiêu thụ nội địa</v>
      </c>
      <c r="AD41" s="1" t="str">
        <f>IFERROR(VLOOKUP(AC41,dm_ts!$B$3:$C$24,2,0)," ")</f>
        <v xml:space="preserve"> </v>
      </c>
      <c r="AH41" s="1" t="str">
        <f t="shared" si="6"/>
        <v xml:space="preserve"> </v>
      </c>
      <c r="AI41" s="1" t="s">
        <v>215</v>
      </c>
      <c r="AJ41" s="1" t="str">
        <f>IFERROR(VLOOKUP(AI41,dm_ts!$G$4:$H$9,2,0)," ")</f>
        <v xml:space="preserve"> </v>
      </c>
      <c r="AS41" s="1">
        <v>0</v>
      </c>
      <c r="AT41" s="1" t="str">
        <f>IFERROR(VLOOKUP(AS41,dm_ts!$G$12:$H$14,2,0)," ")</f>
        <v xml:space="preserve"> </v>
      </c>
      <c r="AV41" s="1" t="str">
        <f>IFERROR(VLOOKUP(AU41,dm_ts!$B$3:$C$24,2,0)," ")</f>
        <v xml:space="preserve"> </v>
      </c>
      <c r="AY41" s="1" t="s">
        <v>215</v>
      </c>
      <c r="AZ41" s="1" t="str">
        <f t="shared" si="7"/>
        <v xml:space="preserve"> </v>
      </c>
      <c r="BB41" s="1" t="str">
        <f>IFERROR(VLOOKUP(BA41,dm_ts!$G$4:$H$9,2,0)," ")</f>
        <v xml:space="preserve"> </v>
      </c>
      <c r="BM41" s="1" t="str">
        <f>IFERROR(VLOOKUP(BL41,dm_ts!$B$3:$C$24,2,0)," ")</f>
        <v xml:space="preserve"> </v>
      </c>
      <c r="BQ41" s="1" t="str">
        <f t="shared" si="8"/>
        <v xml:space="preserve"> </v>
      </c>
      <c r="BS41" s="1" t="str">
        <f>IFERROR(VLOOKUP(BR41,dm_ts!$G$4:$H$9,2,0)," ")</f>
        <v xml:space="preserve"> </v>
      </c>
      <c r="CD41" s="1" t="str">
        <f>IFERROR(VLOOKUP(CC41,dm_ts!$B$3:$C$24,2,0)," ")</f>
        <v xml:space="preserve"> </v>
      </c>
      <c r="CH41" s="1" t="str">
        <f t="shared" si="9"/>
        <v xml:space="preserve"> </v>
      </c>
      <c r="CJ41" s="1" t="str">
        <f>IFERROR(VLOOKUP(CI41,dm_ts!$G$4:$H$9,2,0)," ")</f>
        <v xml:space="preserve"> </v>
      </c>
      <c r="EH41" s="1">
        <v>100</v>
      </c>
      <c r="EI41" s="1">
        <v>80</v>
      </c>
      <c r="EJ41" s="1">
        <v>1</v>
      </c>
      <c r="EK41" s="1">
        <v>2</v>
      </c>
    </row>
    <row r="42" spans="1:141" x14ac:dyDescent="0.2">
      <c r="A42" s="1">
        <v>890</v>
      </c>
      <c r="B42" s="1" t="str">
        <f>VLOOKUP(A42,'[1]Danh muc huyen'!B$8:C$18,2,0)</f>
        <v xml:space="preserve">Huyện Tịnh Biên </v>
      </c>
      <c r="C42" s="1">
        <v>30529</v>
      </c>
      <c r="D42" s="7">
        <v>38</v>
      </c>
      <c r="E42" s="8" t="str">
        <f>VLOOKUP(C42,[1]DanhMuc_31_03_2012!B$7:C$173,2,0)</f>
        <v>Xã An Nông</v>
      </c>
      <c r="F42" s="8">
        <v>1</v>
      </c>
      <c r="G42" s="8" t="str">
        <f t="shared" si="5"/>
        <v>3052901</v>
      </c>
      <c r="H42" s="8" t="str">
        <f>VLOOKUP(VALUE(G42),[1]Danhmuc_31_3_2012!E$6:G$894,3,0)</f>
        <v>Ấp Phú Cường</v>
      </c>
      <c r="I42" s="8">
        <v>6</v>
      </c>
      <c r="J42" s="8" t="s">
        <v>152</v>
      </c>
      <c r="K42" s="8">
        <v>1</v>
      </c>
      <c r="L42" s="8" t="str">
        <f>IFERROR(VLOOKUP(K42,dm_ts!$B$3:$C$24,2,0)," ")</f>
        <v>Cá tra</v>
      </c>
      <c r="M42" s="8">
        <v>300</v>
      </c>
      <c r="N42" s="8">
        <v>250</v>
      </c>
      <c r="O42" s="18">
        <v>2</v>
      </c>
      <c r="P42" s="21" t="s">
        <v>214</v>
      </c>
      <c r="Q42" s="1">
        <v>0</v>
      </c>
      <c r="R42" s="1" t="str">
        <f>IFERROR(VLOOKUP(Q42,dm_ts!$G$4:$H$9,2,0)," ")</f>
        <v xml:space="preserve"> </v>
      </c>
      <c r="U42" s="1">
        <v>1E-3</v>
      </c>
      <c r="V42" s="1">
        <v>1.5</v>
      </c>
      <c r="W42" s="1">
        <v>1700</v>
      </c>
      <c r="X42" s="1">
        <v>43207</v>
      </c>
      <c r="Y42" s="1">
        <v>43209</v>
      </c>
      <c r="Z42" s="1">
        <v>1</v>
      </c>
      <c r="AA42" s="1">
        <v>2</v>
      </c>
      <c r="AB42" s="1" t="str">
        <f>IFERROR(VLOOKUP(AA42,dm_ts!$G$12:$H$14,2,0)," ")</f>
        <v>Tiêu thụ nội địa</v>
      </c>
      <c r="AD42" s="1" t="str">
        <f>IFERROR(VLOOKUP(AC42,dm_ts!$B$3:$C$24,2,0)," ")</f>
        <v xml:space="preserve"> </v>
      </c>
      <c r="AH42" s="1" t="str">
        <f t="shared" si="6"/>
        <v xml:space="preserve"> </v>
      </c>
      <c r="AI42" s="1" t="s">
        <v>215</v>
      </c>
      <c r="AJ42" s="1" t="str">
        <f>IFERROR(VLOOKUP(AI42,dm_ts!$G$4:$H$9,2,0)," ")</f>
        <v xml:space="preserve"> </v>
      </c>
      <c r="AS42" s="1">
        <v>0</v>
      </c>
      <c r="AT42" s="1" t="str">
        <f>IFERROR(VLOOKUP(AS42,dm_ts!$G$12:$H$14,2,0)," ")</f>
        <v xml:space="preserve"> </v>
      </c>
      <c r="AV42" s="1" t="str">
        <f>IFERROR(VLOOKUP(AU42,dm_ts!$B$3:$C$24,2,0)," ")</f>
        <v xml:space="preserve"> </v>
      </c>
      <c r="AY42" s="1" t="s">
        <v>215</v>
      </c>
      <c r="AZ42" s="1" t="str">
        <f t="shared" si="7"/>
        <v xml:space="preserve"> </v>
      </c>
      <c r="BB42" s="1" t="str">
        <f>IFERROR(VLOOKUP(BA42,dm_ts!$G$4:$H$9,2,0)," ")</f>
        <v xml:space="preserve"> </v>
      </c>
      <c r="BM42" s="1" t="str">
        <f>IFERROR(VLOOKUP(BL42,dm_ts!$B$3:$C$24,2,0)," ")</f>
        <v xml:space="preserve"> </v>
      </c>
      <c r="BQ42" s="1" t="str">
        <f t="shared" si="8"/>
        <v xml:space="preserve"> </v>
      </c>
      <c r="BS42" s="1" t="str">
        <f>IFERROR(VLOOKUP(BR42,dm_ts!$G$4:$H$9,2,0)," ")</f>
        <v xml:space="preserve"> </v>
      </c>
      <c r="CD42" s="1" t="str">
        <f>IFERROR(VLOOKUP(CC42,dm_ts!$B$3:$C$24,2,0)," ")</f>
        <v xml:space="preserve"> </v>
      </c>
      <c r="CH42" s="1" t="str">
        <f t="shared" si="9"/>
        <v xml:space="preserve"> </v>
      </c>
      <c r="CJ42" s="1" t="str">
        <f>IFERROR(VLOOKUP(CI42,dm_ts!$G$4:$H$9,2,0)," ")</f>
        <v xml:space="preserve"> </v>
      </c>
      <c r="EH42" s="1">
        <v>300</v>
      </c>
      <c r="EI42" s="1">
        <v>250</v>
      </c>
      <c r="EJ42" s="1">
        <v>1</v>
      </c>
      <c r="EK42" s="1">
        <v>2</v>
      </c>
    </row>
    <row r="43" spans="1:141" x14ac:dyDescent="0.2">
      <c r="A43" s="1">
        <v>890</v>
      </c>
      <c r="B43" s="1" t="str">
        <f>VLOOKUP(A43,'[1]Danh muc huyen'!B$8:C$18,2,0)</f>
        <v xml:space="preserve">Huyện Tịnh Biên </v>
      </c>
      <c r="C43" s="1">
        <v>30529</v>
      </c>
      <c r="D43" s="7">
        <v>39</v>
      </c>
      <c r="E43" s="8" t="str">
        <f>VLOOKUP(C43,[1]DanhMuc_31_03_2012!B$7:C$173,2,0)</f>
        <v>Xã An Nông</v>
      </c>
      <c r="F43" s="8">
        <v>1</v>
      </c>
      <c r="G43" s="8" t="str">
        <f t="shared" si="5"/>
        <v>3052901</v>
      </c>
      <c r="H43" s="8" t="str">
        <f>VLOOKUP(VALUE(G43),[1]Danhmuc_31_3_2012!E$6:G$894,3,0)</f>
        <v>Ấp Phú Cường</v>
      </c>
      <c r="I43" s="8">
        <v>7</v>
      </c>
      <c r="J43" s="8" t="s">
        <v>118</v>
      </c>
      <c r="K43" s="8">
        <v>1</v>
      </c>
      <c r="L43" s="8" t="str">
        <f>IFERROR(VLOOKUP(K43,dm_ts!$B$3:$C$24,2,0)," ")</f>
        <v>Cá tra</v>
      </c>
      <c r="M43" s="8">
        <v>1200</v>
      </c>
      <c r="N43" s="8">
        <v>1000</v>
      </c>
      <c r="O43" s="18">
        <v>2</v>
      </c>
      <c r="P43" s="21" t="s">
        <v>214</v>
      </c>
      <c r="Q43" s="1">
        <v>0</v>
      </c>
      <c r="R43" s="1" t="str">
        <f>IFERROR(VLOOKUP(Q43,dm_ts!$G$4:$H$9,2,0)," ")</f>
        <v xml:space="preserve"> </v>
      </c>
      <c r="U43" s="1">
        <v>3.0000000000000001E-3</v>
      </c>
      <c r="V43" s="1">
        <v>3.9</v>
      </c>
      <c r="W43" s="1">
        <v>1900</v>
      </c>
      <c r="X43" s="1">
        <v>43207</v>
      </c>
      <c r="Y43" s="1">
        <v>43209</v>
      </c>
      <c r="Z43" s="1">
        <v>1.3</v>
      </c>
      <c r="AA43" s="1">
        <v>2</v>
      </c>
      <c r="AB43" s="1" t="str">
        <f>IFERROR(VLOOKUP(AA43,dm_ts!$G$12:$H$14,2,0)," ")</f>
        <v>Tiêu thụ nội địa</v>
      </c>
      <c r="AD43" s="1" t="str">
        <f>IFERROR(VLOOKUP(AC43,dm_ts!$B$3:$C$24,2,0)," ")</f>
        <v xml:space="preserve"> </v>
      </c>
      <c r="AH43" s="1" t="str">
        <f t="shared" si="6"/>
        <v xml:space="preserve"> </v>
      </c>
      <c r="AI43" s="1" t="s">
        <v>215</v>
      </c>
      <c r="AJ43" s="1" t="str">
        <f>IFERROR(VLOOKUP(AI43,dm_ts!$G$4:$H$9,2,0)," ")</f>
        <v xml:space="preserve"> </v>
      </c>
      <c r="AS43" s="1">
        <v>0</v>
      </c>
      <c r="AT43" s="1" t="str">
        <f>IFERROR(VLOOKUP(AS43,dm_ts!$G$12:$H$14,2,0)," ")</f>
        <v xml:space="preserve"> </v>
      </c>
      <c r="AV43" s="1" t="str">
        <f>IFERROR(VLOOKUP(AU43,dm_ts!$B$3:$C$24,2,0)," ")</f>
        <v xml:space="preserve"> </v>
      </c>
      <c r="AY43" s="1" t="s">
        <v>215</v>
      </c>
      <c r="AZ43" s="1" t="str">
        <f t="shared" si="7"/>
        <v xml:space="preserve"> </v>
      </c>
      <c r="BB43" s="1" t="str">
        <f>IFERROR(VLOOKUP(BA43,dm_ts!$G$4:$H$9,2,0)," ")</f>
        <v xml:space="preserve"> </v>
      </c>
      <c r="BM43" s="1" t="str">
        <f>IFERROR(VLOOKUP(BL43,dm_ts!$B$3:$C$24,2,0)," ")</f>
        <v xml:space="preserve"> </v>
      </c>
      <c r="BQ43" s="1" t="str">
        <f t="shared" si="8"/>
        <v xml:space="preserve"> </v>
      </c>
      <c r="BS43" s="1" t="str">
        <f>IFERROR(VLOOKUP(BR43,dm_ts!$G$4:$H$9,2,0)," ")</f>
        <v xml:space="preserve"> </v>
      </c>
      <c r="CD43" s="1" t="str">
        <f>IFERROR(VLOOKUP(CC43,dm_ts!$B$3:$C$24,2,0)," ")</f>
        <v xml:space="preserve"> </v>
      </c>
      <c r="CH43" s="1" t="str">
        <f t="shared" si="9"/>
        <v xml:space="preserve"> </v>
      </c>
      <c r="CJ43" s="1" t="str">
        <f>IFERROR(VLOOKUP(CI43,dm_ts!$G$4:$H$9,2,0)," ")</f>
        <v xml:space="preserve"> </v>
      </c>
      <c r="EH43" s="1">
        <v>1200</v>
      </c>
      <c r="EI43" s="1">
        <v>1000</v>
      </c>
      <c r="EJ43" s="1">
        <v>1</v>
      </c>
      <c r="EK43" s="1">
        <v>2</v>
      </c>
    </row>
    <row r="44" spans="1:141" x14ac:dyDescent="0.2">
      <c r="A44" s="1">
        <v>890</v>
      </c>
      <c r="B44" s="1" t="str">
        <f>VLOOKUP(A44,'[1]Danh muc huyen'!B$8:C$18,2,0)</f>
        <v xml:space="preserve">Huyện Tịnh Biên </v>
      </c>
      <c r="C44" s="1">
        <v>30529</v>
      </c>
      <c r="D44" s="7">
        <v>40</v>
      </c>
      <c r="E44" s="8" t="str">
        <f>VLOOKUP(C44,[1]DanhMuc_31_03_2012!B$7:C$173,2,0)</f>
        <v>Xã An Nông</v>
      </c>
      <c r="F44" s="8">
        <v>1</v>
      </c>
      <c r="G44" s="8" t="str">
        <f t="shared" si="5"/>
        <v>3052901</v>
      </c>
      <c r="H44" s="8" t="str">
        <f>VLOOKUP(VALUE(G44),[1]Danhmuc_31_3_2012!E$6:G$894,3,0)</f>
        <v>Ấp Phú Cường</v>
      </c>
      <c r="I44" s="8">
        <v>3</v>
      </c>
      <c r="J44" s="8" t="s">
        <v>149</v>
      </c>
      <c r="K44" s="8">
        <v>1</v>
      </c>
      <c r="L44" s="8" t="str">
        <f>IFERROR(VLOOKUP(K44,dm_ts!$B$3:$C$24,2,0)," ")</f>
        <v>Cá tra</v>
      </c>
      <c r="M44" s="8">
        <v>200</v>
      </c>
      <c r="N44" s="8">
        <v>180</v>
      </c>
      <c r="O44" s="18">
        <v>2</v>
      </c>
      <c r="P44" s="21" t="s">
        <v>214</v>
      </c>
      <c r="Q44" s="1">
        <v>0</v>
      </c>
      <c r="R44" s="1" t="str">
        <f>IFERROR(VLOOKUP(Q44,dm_ts!$G$4:$H$9,2,0)," ")</f>
        <v xml:space="preserve"> </v>
      </c>
      <c r="U44" s="1">
        <v>2.0000000000000001E-4</v>
      </c>
      <c r="V44" s="1">
        <v>0.26</v>
      </c>
      <c r="W44" s="1">
        <v>1200</v>
      </c>
      <c r="X44" s="1">
        <v>43149</v>
      </c>
      <c r="Y44" s="1">
        <v>43209</v>
      </c>
      <c r="Z44" s="1">
        <v>0.5</v>
      </c>
      <c r="AA44" s="1">
        <v>2</v>
      </c>
      <c r="AB44" s="1" t="str">
        <f>IFERROR(VLOOKUP(AA44,dm_ts!$G$12:$H$14,2,0)," ")</f>
        <v>Tiêu thụ nội địa</v>
      </c>
      <c r="AD44" s="1" t="str">
        <f>IFERROR(VLOOKUP(AC44,dm_ts!$B$3:$C$24,2,0)," ")</f>
        <v xml:space="preserve"> </v>
      </c>
      <c r="AH44" s="1" t="str">
        <f t="shared" si="6"/>
        <v xml:space="preserve"> </v>
      </c>
      <c r="AI44" s="1" t="s">
        <v>215</v>
      </c>
      <c r="AJ44" s="1" t="str">
        <f>IFERROR(VLOOKUP(AI44,dm_ts!$G$4:$H$9,2,0)," ")</f>
        <v xml:space="preserve"> </v>
      </c>
      <c r="AS44" s="1">
        <v>0</v>
      </c>
      <c r="AT44" s="1" t="str">
        <f>IFERROR(VLOOKUP(AS44,dm_ts!$G$12:$H$14,2,0)," ")</f>
        <v xml:space="preserve"> </v>
      </c>
      <c r="AV44" s="1" t="str">
        <f>IFERROR(VLOOKUP(AU44,dm_ts!$B$3:$C$24,2,0)," ")</f>
        <v xml:space="preserve"> </v>
      </c>
      <c r="AY44" s="1" t="s">
        <v>215</v>
      </c>
      <c r="AZ44" s="1" t="str">
        <f t="shared" si="7"/>
        <v xml:space="preserve"> </v>
      </c>
      <c r="BB44" s="1" t="str">
        <f>IFERROR(VLOOKUP(BA44,dm_ts!$G$4:$H$9,2,0)," ")</f>
        <v xml:space="preserve"> </v>
      </c>
      <c r="BM44" s="1" t="str">
        <f>IFERROR(VLOOKUP(BL44,dm_ts!$B$3:$C$24,2,0)," ")</f>
        <v xml:space="preserve"> </v>
      </c>
      <c r="BQ44" s="1" t="str">
        <f t="shared" si="8"/>
        <v xml:space="preserve"> </v>
      </c>
      <c r="BS44" s="1" t="str">
        <f>IFERROR(VLOOKUP(BR44,dm_ts!$G$4:$H$9,2,0)," ")</f>
        <v xml:space="preserve"> </v>
      </c>
      <c r="CD44" s="1" t="str">
        <f>IFERROR(VLOOKUP(CC44,dm_ts!$B$3:$C$24,2,0)," ")</f>
        <v xml:space="preserve"> </v>
      </c>
      <c r="CH44" s="1" t="str">
        <f t="shared" si="9"/>
        <v xml:space="preserve"> </v>
      </c>
      <c r="CJ44" s="1" t="str">
        <f>IFERROR(VLOOKUP(CI44,dm_ts!$G$4:$H$9,2,0)," ")</f>
        <v xml:space="preserve"> </v>
      </c>
      <c r="EH44" s="1">
        <v>200</v>
      </c>
      <c r="EI44" s="1">
        <v>180</v>
      </c>
      <c r="EJ44" s="1">
        <v>1</v>
      </c>
      <c r="EK44" s="1">
        <v>2</v>
      </c>
    </row>
    <row r="45" spans="1:141" x14ac:dyDescent="0.2">
      <c r="A45" s="1">
        <v>890</v>
      </c>
      <c r="B45" s="1" t="str">
        <f>VLOOKUP(A45,'[1]Danh muc huyen'!B$8:C$18,2,0)</f>
        <v xml:space="preserve">Huyện Tịnh Biên </v>
      </c>
      <c r="C45" s="1">
        <v>30529</v>
      </c>
      <c r="D45" s="7">
        <v>41</v>
      </c>
      <c r="E45" s="8" t="str">
        <f>VLOOKUP(C45,[1]DanhMuc_31_03_2012!B$7:C$173,2,0)</f>
        <v>Xã An Nông</v>
      </c>
      <c r="F45" s="8">
        <v>1</v>
      </c>
      <c r="G45" s="8" t="str">
        <f t="shared" si="5"/>
        <v>3052901</v>
      </c>
      <c r="H45" s="8" t="str">
        <f>VLOOKUP(VALUE(G45),[1]Danhmuc_31_3_2012!E$6:G$894,3,0)</f>
        <v>Ấp Phú Cường</v>
      </c>
      <c r="I45" s="8">
        <v>8</v>
      </c>
      <c r="J45" s="8" t="s">
        <v>153</v>
      </c>
      <c r="K45" s="8">
        <v>1</v>
      </c>
      <c r="L45" s="8" t="str">
        <f>IFERROR(VLOOKUP(K45,dm_ts!$B$3:$C$24,2,0)," ")</f>
        <v>Cá tra</v>
      </c>
      <c r="M45" s="8">
        <v>400</v>
      </c>
      <c r="N45" s="8">
        <v>350</v>
      </c>
      <c r="O45" s="18">
        <v>2</v>
      </c>
      <c r="P45" s="21" t="s">
        <v>214</v>
      </c>
      <c r="Q45" s="1">
        <v>0</v>
      </c>
      <c r="R45" s="1" t="str">
        <f>IFERROR(VLOOKUP(Q45,dm_ts!$G$4:$H$9,2,0)," ")</f>
        <v xml:space="preserve"> </v>
      </c>
      <c r="U45" s="1">
        <v>1E-3</v>
      </c>
      <c r="V45" s="1">
        <v>1.7</v>
      </c>
      <c r="W45" s="1">
        <v>1500</v>
      </c>
      <c r="X45" s="1">
        <v>43207</v>
      </c>
      <c r="Y45" s="1">
        <v>43209</v>
      </c>
      <c r="Z45" s="1">
        <v>1</v>
      </c>
      <c r="AA45" s="1">
        <v>2</v>
      </c>
      <c r="AB45" s="1" t="str">
        <f>IFERROR(VLOOKUP(AA45,dm_ts!$G$12:$H$14,2,0)," ")</f>
        <v>Tiêu thụ nội địa</v>
      </c>
      <c r="AD45" s="1" t="str">
        <f>IFERROR(VLOOKUP(AC45,dm_ts!$B$3:$C$24,2,0)," ")</f>
        <v xml:space="preserve"> </v>
      </c>
      <c r="AH45" s="1" t="str">
        <f t="shared" si="6"/>
        <v xml:space="preserve"> </v>
      </c>
      <c r="AI45" s="1" t="s">
        <v>215</v>
      </c>
      <c r="AJ45" s="1" t="str">
        <f>IFERROR(VLOOKUP(AI45,dm_ts!$G$4:$H$9,2,0)," ")</f>
        <v xml:space="preserve"> </v>
      </c>
      <c r="AS45" s="1">
        <v>0</v>
      </c>
      <c r="AT45" s="1" t="str">
        <f>IFERROR(VLOOKUP(AS45,dm_ts!$G$12:$H$14,2,0)," ")</f>
        <v xml:space="preserve"> </v>
      </c>
      <c r="AV45" s="1" t="str">
        <f>IFERROR(VLOOKUP(AU45,dm_ts!$B$3:$C$24,2,0)," ")</f>
        <v xml:space="preserve"> </v>
      </c>
      <c r="AY45" s="1" t="s">
        <v>215</v>
      </c>
      <c r="AZ45" s="1" t="str">
        <f t="shared" si="7"/>
        <v xml:space="preserve"> </v>
      </c>
      <c r="BB45" s="1" t="str">
        <f>IFERROR(VLOOKUP(BA45,dm_ts!$G$4:$H$9,2,0)," ")</f>
        <v xml:space="preserve"> </v>
      </c>
      <c r="BM45" s="1" t="str">
        <f>IFERROR(VLOOKUP(BL45,dm_ts!$B$3:$C$24,2,0)," ")</f>
        <v xml:space="preserve"> </v>
      </c>
      <c r="BQ45" s="1" t="str">
        <f t="shared" si="8"/>
        <v xml:space="preserve"> </v>
      </c>
      <c r="BS45" s="1" t="str">
        <f>IFERROR(VLOOKUP(BR45,dm_ts!$G$4:$H$9,2,0)," ")</f>
        <v xml:space="preserve"> </v>
      </c>
      <c r="CD45" s="1" t="str">
        <f>IFERROR(VLOOKUP(CC45,dm_ts!$B$3:$C$24,2,0)," ")</f>
        <v xml:space="preserve"> </v>
      </c>
      <c r="CH45" s="1" t="str">
        <f t="shared" si="9"/>
        <v xml:space="preserve"> </v>
      </c>
      <c r="CJ45" s="1" t="str">
        <f>IFERROR(VLOOKUP(CI45,dm_ts!$G$4:$H$9,2,0)," ")</f>
        <v xml:space="preserve"> </v>
      </c>
      <c r="EH45" s="1">
        <v>400</v>
      </c>
      <c r="EI45" s="1">
        <v>350</v>
      </c>
      <c r="EJ45" s="1">
        <v>1</v>
      </c>
      <c r="EK45" s="1">
        <v>2</v>
      </c>
    </row>
    <row r="46" spans="1:141" x14ac:dyDescent="0.2">
      <c r="A46" s="1">
        <v>890</v>
      </c>
      <c r="B46" s="1" t="str">
        <f>VLOOKUP(A46,'[1]Danh muc huyen'!B$8:C$18,2,0)</f>
        <v xml:space="preserve">Huyện Tịnh Biên </v>
      </c>
      <c r="C46" s="1">
        <v>30529</v>
      </c>
      <c r="D46" s="7">
        <v>42</v>
      </c>
      <c r="E46" s="8" t="str">
        <f>VLOOKUP(C46,[1]DanhMuc_31_03_2012!B$7:C$173,2,0)</f>
        <v>Xã An Nông</v>
      </c>
      <c r="F46" s="8">
        <v>1</v>
      </c>
      <c r="G46" s="8" t="str">
        <f t="shared" si="5"/>
        <v>3052901</v>
      </c>
      <c r="H46" s="8" t="str">
        <f>VLOOKUP(VALUE(G46),[1]Danhmuc_31_3_2012!E$6:G$894,3,0)</f>
        <v>Ấp Phú Cường</v>
      </c>
      <c r="I46" s="8">
        <v>2</v>
      </c>
      <c r="J46" s="8" t="s">
        <v>148</v>
      </c>
      <c r="K46" s="8">
        <v>1</v>
      </c>
      <c r="L46" s="8" t="str">
        <f>IFERROR(VLOOKUP(K46,dm_ts!$B$3:$C$24,2,0)," ")</f>
        <v>Cá tra</v>
      </c>
      <c r="M46" s="8">
        <v>100</v>
      </c>
      <c r="N46" s="8">
        <v>80</v>
      </c>
      <c r="O46" s="18">
        <v>2</v>
      </c>
      <c r="P46" s="21" t="s">
        <v>214</v>
      </c>
      <c r="Q46" s="1">
        <v>0</v>
      </c>
      <c r="R46" s="1" t="str">
        <f>IFERROR(VLOOKUP(Q46,dm_ts!$G$4:$H$9,2,0)," ")</f>
        <v xml:space="preserve"> </v>
      </c>
      <c r="U46" s="1">
        <v>2.0000000000000001E-4</v>
      </c>
      <c r="V46" s="1">
        <v>0.3</v>
      </c>
      <c r="W46" s="1">
        <v>1500</v>
      </c>
      <c r="X46" s="1">
        <v>43421</v>
      </c>
      <c r="Y46" s="1">
        <v>43209</v>
      </c>
      <c r="Z46" s="1">
        <v>0.3</v>
      </c>
      <c r="AA46" s="1">
        <v>2</v>
      </c>
      <c r="AB46" s="1" t="str">
        <f>IFERROR(VLOOKUP(AA46,dm_ts!$G$12:$H$14,2,0)," ")</f>
        <v>Tiêu thụ nội địa</v>
      </c>
      <c r="AD46" s="1" t="str">
        <f>IFERROR(VLOOKUP(AC46,dm_ts!$B$3:$C$24,2,0)," ")</f>
        <v xml:space="preserve"> </v>
      </c>
      <c r="AH46" s="1" t="str">
        <f t="shared" si="6"/>
        <v xml:space="preserve"> </v>
      </c>
      <c r="AI46" s="1" t="s">
        <v>215</v>
      </c>
      <c r="AJ46" s="1" t="str">
        <f>IFERROR(VLOOKUP(AI46,dm_ts!$G$4:$H$9,2,0)," ")</f>
        <v xml:space="preserve"> </v>
      </c>
      <c r="AS46" s="1">
        <v>0</v>
      </c>
      <c r="AT46" s="1" t="str">
        <f>IFERROR(VLOOKUP(AS46,dm_ts!$G$12:$H$14,2,0)," ")</f>
        <v xml:space="preserve"> </v>
      </c>
      <c r="AV46" s="1" t="str">
        <f>IFERROR(VLOOKUP(AU46,dm_ts!$B$3:$C$24,2,0)," ")</f>
        <v xml:space="preserve"> </v>
      </c>
      <c r="AY46" s="1" t="s">
        <v>215</v>
      </c>
      <c r="AZ46" s="1" t="str">
        <f t="shared" si="7"/>
        <v xml:space="preserve"> </v>
      </c>
      <c r="BB46" s="1" t="str">
        <f>IFERROR(VLOOKUP(BA46,dm_ts!$G$4:$H$9,2,0)," ")</f>
        <v xml:space="preserve"> </v>
      </c>
      <c r="BM46" s="1" t="str">
        <f>IFERROR(VLOOKUP(BL46,dm_ts!$B$3:$C$24,2,0)," ")</f>
        <v xml:space="preserve"> </v>
      </c>
      <c r="BQ46" s="1" t="str">
        <f t="shared" si="8"/>
        <v xml:space="preserve"> </v>
      </c>
      <c r="BS46" s="1" t="str">
        <f>IFERROR(VLOOKUP(BR46,dm_ts!$G$4:$H$9,2,0)," ")</f>
        <v xml:space="preserve"> </v>
      </c>
      <c r="CD46" s="1" t="str">
        <f>IFERROR(VLOOKUP(CC46,dm_ts!$B$3:$C$24,2,0)," ")</f>
        <v xml:space="preserve"> </v>
      </c>
      <c r="CH46" s="1" t="str">
        <f t="shared" si="9"/>
        <v xml:space="preserve"> </v>
      </c>
      <c r="CJ46" s="1" t="str">
        <f>IFERROR(VLOOKUP(CI46,dm_ts!$G$4:$H$9,2,0)," ")</f>
        <v xml:space="preserve"> </v>
      </c>
      <c r="EH46" s="1">
        <v>100</v>
      </c>
      <c r="EI46" s="1">
        <v>80</v>
      </c>
      <c r="EJ46" s="1">
        <v>1</v>
      </c>
      <c r="EK46" s="1">
        <v>2</v>
      </c>
    </row>
    <row r="47" spans="1:141" x14ac:dyDescent="0.2">
      <c r="A47" s="1">
        <v>890</v>
      </c>
      <c r="B47" s="1" t="str">
        <f>VLOOKUP(A47,'[1]Danh muc huyen'!B$8:C$18,2,0)</f>
        <v xml:space="preserve">Huyện Tịnh Biên </v>
      </c>
      <c r="C47" s="1">
        <v>30532</v>
      </c>
      <c r="D47" s="7">
        <v>43</v>
      </c>
      <c r="E47" s="8" t="str">
        <f>VLOOKUP(C47,[1]DanhMuc_31_03_2012!B$7:C$173,2,0)</f>
        <v>Xã Vĩnh Trung</v>
      </c>
      <c r="F47" s="8">
        <v>3</v>
      </c>
      <c r="G47" s="8" t="str">
        <f t="shared" si="5"/>
        <v>3053203</v>
      </c>
      <c r="H47" s="8" t="str">
        <f>VLOOKUP(VALUE(G47),[1]Danhmuc_31_3_2012!E$6:G$894,3,0)</f>
        <v>Ấp Vĩnh Tây</v>
      </c>
      <c r="I47" s="8">
        <v>1</v>
      </c>
      <c r="J47" s="8" t="s">
        <v>154</v>
      </c>
      <c r="K47" s="8">
        <v>5</v>
      </c>
      <c r="L47" s="8" t="str">
        <f>IFERROR(VLOOKUP(K47,dm_ts!$B$3:$C$24,2,0)," ")</f>
        <v>Cá điều hồng</v>
      </c>
      <c r="M47" s="8">
        <v>3000</v>
      </c>
      <c r="N47" s="8">
        <v>2850</v>
      </c>
      <c r="O47" s="18">
        <v>2</v>
      </c>
      <c r="P47" s="21" t="s">
        <v>214</v>
      </c>
      <c r="Q47" s="1">
        <v>0</v>
      </c>
      <c r="R47" s="1" t="str">
        <f>IFERROR(VLOOKUP(Q47,dm_ts!$G$4:$H$9,2,0)," ")</f>
        <v xml:space="preserve"> </v>
      </c>
      <c r="U47" s="1">
        <v>2E-3</v>
      </c>
      <c r="V47" s="1">
        <v>2</v>
      </c>
      <c r="W47" s="1">
        <v>250</v>
      </c>
      <c r="X47" s="1">
        <v>43299</v>
      </c>
      <c r="Y47" s="1">
        <v>43239</v>
      </c>
      <c r="Z47" s="1">
        <v>1.2</v>
      </c>
      <c r="AA47" s="1">
        <v>2</v>
      </c>
      <c r="AB47" s="1" t="str">
        <f>IFERROR(VLOOKUP(AA47,dm_ts!$G$12:$H$14,2,0)," ")</f>
        <v>Tiêu thụ nội địa</v>
      </c>
      <c r="AD47" s="1" t="str">
        <f>IFERROR(VLOOKUP(AC47,dm_ts!$B$3:$C$24,2,0)," ")</f>
        <v xml:space="preserve"> </v>
      </c>
      <c r="AH47" s="1" t="str">
        <f t="shared" si="6"/>
        <v xml:space="preserve"> </v>
      </c>
      <c r="AI47" s="1" t="s">
        <v>215</v>
      </c>
      <c r="AJ47" s="1" t="str">
        <f>IFERROR(VLOOKUP(AI47,dm_ts!$G$4:$H$9,2,0)," ")</f>
        <v xml:space="preserve"> </v>
      </c>
      <c r="AS47" s="1">
        <v>0</v>
      </c>
      <c r="AT47" s="1" t="str">
        <f>IFERROR(VLOOKUP(AS47,dm_ts!$G$12:$H$14,2,0)," ")</f>
        <v xml:space="preserve"> </v>
      </c>
      <c r="AV47" s="1" t="str">
        <f>IFERROR(VLOOKUP(AU47,dm_ts!$B$3:$C$24,2,0)," ")</f>
        <v xml:space="preserve"> </v>
      </c>
      <c r="AY47" s="1" t="s">
        <v>215</v>
      </c>
      <c r="AZ47" s="1" t="str">
        <f t="shared" si="7"/>
        <v xml:space="preserve"> </v>
      </c>
      <c r="BB47" s="1" t="str">
        <f>IFERROR(VLOOKUP(BA47,dm_ts!$G$4:$H$9,2,0)," ")</f>
        <v xml:space="preserve"> </v>
      </c>
      <c r="BM47" s="1" t="str">
        <f>IFERROR(VLOOKUP(BL47,dm_ts!$B$3:$C$24,2,0)," ")</f>
        <v xml:space="preserve"> </v>
      </c>
      <c r="BQ47" s="1" t="str">
        <f t="shared" si="8"/>
        <v xml:space="preserve"> </v>
      </c>
      <c r="BS47" s="1" t="str">
        <f>IFERROR(VLOOKUP(BR47,dm_ts!$G$4:$H$9,2,0)," ")</f>
        <v xml:space="preserve"> </v>
      </c>
      <c r="CD47" s="1" t="str">
        <f>IFERROR(VLOOKUP(CC47,dm_ts!$B$3:$C$24,2,0)," ")</f>
        <v xml:space="preserve"> </v>
      </c>
      <c r="CH47" s="1" t="str">
        <f t="shared" si="9"/>
        <v xml:space="preserve"> </v>
      </c>
      <c r="CJ47" s="1" t="str">
        <f>IFERROR(VLOOKUP(CI47,dm_ts!$G$4:$H$9,2,0)," ")</f>
        <v xml:space="preserve"> </v>
      </c>
      <c r="CT47" s="1">
        <v>1</v>
      </c>
      <c r="CU47" s="1">
        <v>2</v>
      </c>
      <c r="CV47" s="1">
        <v>43298</v>
      </c>
      <c r="CW47" s="1">
        <v>43299</v>
      </c>
      <c r="CX47" s="1">
        <v>2850</v>
      </c>
      <c r="CY47" s="1">
        <v>1</v>
      </c>
      <c r="CZ47" s="1">
        <v>700</v>
      </c>
      <c r="EH47" s="1">
        <v>3000</v>
      </c>
      <c r="EI47" s="1">
        <v>2850</v>
      </c>
      <c r="EJ47" s="1">
        <v>1</v>
      </c>
      <c r="EK47" s="1">
        <v>2</v>
      </c>
    </row>
    <row r="48" spans="1:141" x14ac:dyDescent="0.2">
      <c r="A48" s="1">
        <v>890</v>
      </c>
      <c r="B48" s="1" t="str">
        <f>VLOOKUP(A48,'[1]Danh muc huyen'!B$8:C$18,2,0)</f>
        <v xml:space="preserve">Huyện Tịnh Biên </v>
      </c>
      <c r="C48" s="1">
        <v>30532</v>
      </c>
      <c r="D48" s="7">
        <v>44</v>
      </c>
      <c r="E48" s="8" t="str">
        <f>VLOOKUP(C48,[1]DanhMuc_31_03_2012!B$7:C$173,2,0)</f>
        <v>Xã Vĩnh Trung</v>
      </c>
      <c r="F48" s="8">
        <v>3</v>
      </c>
      <c r="G48" s="8" t="str">
        <f t="shared" si="5"/>
        <v>3053203</v>
      </c>
      <c r="H48" s="8" t="str">
        <f>VLOOKUP(VALUE(G48),[1]Danhmuc_31_3_2012!E$6:G$894,3,0)</f>
        <v>Ấp Vĩnh Tây</v>
      </c>
      <c r="I48" s="8">
        <v>3</v>
      </c>
      <c r="J48" s="8" t="s">
        <v>156</v>
      </c>
      <c r="K48" s="8">
        <v>1</v>
      </c>
      <c r="L48" s="8" t="str">
        <f>IFERROR(VLOOKUP(K48,dm_ts!$B$3:$C$24,2,0)," ")</f>
        <v>Cá tra</v>
      </c>
      <c r="M48" s="8">
        <v>2000</v>
      </c>
      <c r="N48" s="8">
        <v>1750</v>
      </c>
      <c r="O48" s="18">
        <v>2</v>
      </c>
      <c r="P48" s="21" t="s">
        <v>214</v>
      </c>
      <c r="Q48" s="1">
        <v>0</v>
      </c>
      <c r="R48" s="1" t="str">
        <f>IFERROR(VLOOKUP(Q48,dm_ts!$G$4:$H$9,2,0)," ")</f>
        <v xml:space="preserve"> </v>
      </c>
      <c r="U48" s="1">
        <v>0.18</v>
      </c>
      <c r="V48" s="1">
        <v>2.5</v>
      </c>
      <c r="W48" s="1">
        <v>200</v>
      </c>
      <c r="X48" s="1">
        <v>43299</v>
      </c>
      <c r="Y48" s="1">
        <v>43331</v>
      </c>
      <c r="Z48" s="1">
        <v>3</v>
      </c>
      <c r="AA48" s="1">
        <v>2</v>
      </c>
      <c r="AB48" s="1" t="str">
        <f>IFERROR(VLOOKUP(AA48,dm_ts!$G$12:$H$14,2,0)," ")</f>
        <v>Tiêu thụ nội địa</v>
      </c>
      <c r="AC48" s="1">
        <v>5</v>
      </c>
      <c r="AD48" s="1" t="str">
        <f>IFERROR(VLOOKUP(AC48,dm_ts!$B$3:$C$24,2,0)," ")</f>
        <v>Cá điều hồng</v>
      </c>
      <c r="AE48" s="1">
        <v>2000</v>
      </c>
      <c r="AF48" s="1">
        <v>1750</v>
      </c>
      <c r="AG48" s="1">
        <v>2</v>
      </c>
      <c r="AH48" s="1" t="str">
        <f t="shared" si="6"/>
        <v>bán thâm canh</v>
      </c>
      <c r="AI48" s="1">
        <v>3</v>
      </c>
      <c r="AJ48" s="1" t="str">
        <f>IFERROR(VLOOKUP(AI48,dm_ts!$G$4:$H$9,2,0)," ")</f>
        <v>ASC</v>
      </c>
      <c r="AM48" s="1">
        <v>0.15</v>
      </c>
      <c r="AN48" s="1">
        <v>2.5</v>
      </c>
      <c r="AO48" s="1">
        <v>150</v>
      </c>
      <c r="AP48" s="1">
        <v>43299</v>
      </c>
      <c r="AQ48" s="1">
        <v>43331</v>
      </c>
      <c r="AR48" s="1">
        <v>2.5</v>
      </c>
      <c r="AS48" s="1">
        <v>2</v>
      </c>
      <c r="AT48" s="1" t="str">
        <f>IFERROR(VLOOKUP(AS48,dm_ts!$G$12:$H$14,2,0)," ")</f>
        <v>Tiêu thụ nội địa</v>
      </c>
      <c r="AV48" s="1" t="str">
        <f>IFERROR(VLOOKUP(AU48,dm_ts!$B$3:$C$24,2,0)," ")</f>
        <v xml:space="preserve"> </v>
      </c>
      <c r="AY48" s="1" t="s">
        <v>215</v>
      </c>
      <c r="AZ48" s="1" t="str">
        <f t="shared" si="7"/>
        <v xml:space="preserve"> </v>
      </c>
      <c r="BB48" s="1" t="str">
        <f>IFERROR(VLOOKUP(BA48,dm_ts!$G$4:$H$9,2,0)," ")</f>
        <v xml:space="preserve"> </v>
      </c>
      <c r="BM48" s="1" t="str">
        <f>IFERROR(VLOOKUP(BL48,dm_ts!$B$3:$C$24,2,0)," ")</f>
        <v xml:space="preserve"> </v>
      </c>
      <c r="BQ48" s="1" t="str">
        <f t="shared" si="8"/>
        <v xml:space="preserve"> </v>
      </c>
      <c r="BS48" s="1" t="str">
        <f>IFERROR(VLOOKUP(BR48,dm_ts!$G$4:$H$9,2,0)," ")</f>
        <v xml:space="preserve"> </v>
      </c>
      <c r="CD48" s="1" t="str">
        <f>IFERROR(VLOOKUP(CC48,dm_ts!$B$3:$C$24,2,0)," ")</f>
        <v xml:space="preserve"> </v>
      </c>
      <c r="CH48" s="1" t="str">
        <f t="shared" si="9"/>
        <v xml:space="preserve"> </v>
      </c>
      <c r="CJ48" s="1" t="str">
        <f>IFERROR(VLOOKUP(CI48,dm_ts!$G$4:$H$9,2,0)," ")</f>
        <v xml:space="preserve"> </v>
      </c>
      <c r="CT48" s="1">
        <v>1</v>
      </c>
      <c r="CU48" s="1">
        <v>2</v>
      </c>
      <c r="CV48" s="1">
        <v>43298</v>
      </c>
      <c r="CW48" s="1">
        <v>43330</v>
      </c>
      <c r="CX48" s="1">
        <v>1500</v>
      </c>
      <c r="CY48" s="1">
        <v>2.1</v>
      </c>
      <c r="CZ48" s="1">
        <v>0.8</v>
      </c>
      <c r="DB48" s="1">
        <v>5</v>
      </c>
      <c r="DC48" s="1">
        <v>2</v>
      </c>
      <c r="DD48" s="1">
        <v>43298</v>
      </c>
      <c r="DE48" s="1">
        <v>43330</v>
      </c>
      <c r="DF48" s="1">
        <v>1000</v>
      </c>
      <c r="DG48" s="1">
        <v>1.8</v>
      </c>
      <c r="DH48" s="1">
        <v>0.7</v>
      </c>
      <c r="EH48" s="1">
        <v>2000</v>
      </c>
      <c r="EI48" s="1">
        <v>1750</v>
      </c>
      <c r="EJ48" s="1">
        <v>1</v>
      </c>
      <c r="EK48" s="1">
        <v>2</v>
      </c>
    </row>
    <row r="49" spans="1:141" x14ac:dyDescent="0.2">
      <c r="A49" s="1">
        <v>890</v>
      </c>
      <c r="B49" s="1" t="str">
        <f>VLOOKUP(A49,'[1]Danh muc huyen'!B$8:C$18,2,0)</f>
        <v xml:space="preserve">Huyện Tịnh Biên </v>
      </c>
      <c r="C49" s="1">
        <v>30532</v>
      </c>
      <c r="D49" s="7">
        <v>45</v>
      </c>
      <c r="E49" s="8" t="str">
        <f>VLOOKUP(C49,[1]DanhMuc_31_03_2012!B$7:C$173,2,0)</f>
        <v>Xã Vĩnh Trung</v>
      </c>
      <c r="F49" s="8">
        <v>3</v>
      </c>
      <c r="G49" s="8" t="str">
        <f t="shared" si="5"/>
        <v>3053203</v>
      </c>
      <c r="H49" s="8" t="str">
        <f>VLOOKUP(VALUE(G49),[1]Danhmuc_31_3_2012!E$6:G$894,3,0)</f>
        <v>Ấp Vĩnh Tây</v>
      </c>
      <c r="I49" s="8">
        <v>2</v>
      </c>
      <c r="J49" s="8" t="s">
        <v>155</v>
      </c>
      <c r="K49" s="8">
        <v>5</v>
      </c>
      <c r="L49" s="8" t="str">
        <f>IFERROR(VLOOKUP(K49,dm_ts!$B$3:$C$24,2,0)," ")</f>
        <v>Cá điều hồng</v>
      </c>
      <c r="M49" s="8">
        <v>2000</v>
      </c>
      <c r="N49" s="8">
        <v>1900</v>
      </c>
      <c r="O49" s="18">
        <v>2</v>
      </c>
      <c r="P49" s="21" t="s">
        <v>214</v>
      </c>
      <c r="Q49" s="1">
        <v>0</v>
      </c>
      <c r="R49" s="1" t="str">
        <f>IFERROR(VLOOKUP(Q49,dm_ts!$G$4:$H$9,2,0)," ")</f>
        <v xml:space="preserve"> </v>
      </c>
      <c r="U49" s="1">
        <v>1</v>
      </c>
      <c r="V49" s="1">
        <v>5</v>
      </c>
      <c r="W49" s="1">
        <v>300</v>
      </c>
      <c r="X49" s="1">
        <v>43330</v>
      </c>
      <c r="Y49" s="1">
        <v>43300</v>
      </c>
      <c r="Z49" s="1">
        <v>2</v>
      </c>
      <c r="AA49" s="1">
        <v>3</v>
      </c>
      <c r="AB49" s="1" t="str">
        <f>IFERROR(VLOOKUP(AA49,dm_ts!$G$12:$H$14,2,0)," ")</f>
        <v xml:space="preserve">Không xác định </v>
      </c>
      <c r="AD49" s="1" t="str">
        <f>IFERROR(VLOOKUP(AC49,dm_ts!$B$3:$C$24,2,0)," ")</f>
        <v xml:space="preserve"> </v>
      </c>
      <c r="AH49" s="1" t="str">
        <f t="shared" si="6"/>
        <v xml:space="preserve"> </v>
      </c>
      <c r="AI49" s="1" t="s">
        <v>215</v>
      </c>
      <c r="AJ49" s="1" t="str">
        <f>IFERROR(VLOOKUP(AI49,dm_ts!$G$4:$H$9,2,0)," ")</f>
        <v xml:space="preserve"> </v>
      </c>
      <c r="AS49" s="1">
        <v>0</v>
      </c>
      <c r="AT49" s="1" t="str">
        <f>IFERROR(VLOOKUP(AS49,dm_ts!$G$12:$H$14,2,0)," ")</f>
        <v xml:space="preserve"> </v>
      </c>
      <c r="AV49" s="1" t="str">
        <f>IFERROR(VLOOKUP(AU49,dm_ts!$B$3:$C$24,2,0)," ")</f>
        <v xml:space="preserve"> </v>
      </c>
      <c r="AY49" s="1" t="s">
        <v>215</v>
      </c>
      <c r="AZ49" s="1" t="str">
        <f t="shared" si="7"/>
        <v xml:space="preserve"> </v>
      </c>
      <c r="BB49" s="1" t="str">
        <f>IFERROR(VLOOKUP(BA49,dm_ts!$G$4:$H$9,2,0)," ")</f>
        <v xml:space="preserve"> </v>
      </c>
      <c r="BM49" s="1" t="str">
        <f>IFERROR(VLOOKUP(BL49,dm_ts!$B$3:$C$24,2,0)," ")</f>
        <v xml:space="preserve"> </v>
      </c>
      <c r="BQ49" s="1" t="str">
        <f t="shared" si="8"/>
        <v xml:space="preserve"> </v>
      </c>
      <c r="BS49" s="1" t="str">
        <f>IFERROR(VLOOKUP(BR49,dm_ts!$G$4:$H$9,2,0)," ")</f>
        <v xml:space="preserve"> </v>
      </c>
      <c r="CD49" s="1" t="str">
        <f>IFERROR(VLOOKUP(CC49,dm_ts!$B$3:$C$24,2,0)," ")</f>
        <v xml:space="preserve"> </v>
      </c>
      <c r="CH49" s="1" t="str">
        <f t="shared" si="9"/>
        <v xml:space="preserve"> </v>
      </c>
      <c r="CJ49" s="1" t="str">
        <f>IFERROR(VLOOKUP(CI49,dm_ts!$G$4:$H$9,2,0)," ")</f>
        <v xml:space="preserve"> </v>
      </c>
      <c r="CT49" s="1">
        <v>5</v>
      </c>
      <c r="CU49" s="1">
        <v>2</v>
      </c>
      <c r="CV49" s="1">
        <v>43329</v>
      </c>
      <c r="CW49" s="1">
        <v>43299</v>
      </c>
      <c r="CX49" s="1">
        <v>2300</v>
      </c>
      <c r="CY49" s="1">
        <v>1.1000000000000001</v>
      </c>
      <c r="CZ49" s="1">
        <v>600</v>
      </c>
    </row>
    <row r="50" spans="1:141" x14ac:dyDescent="0.2">
      <c r="A50" s="1">
        <v>890</v>
      </c>
      <c r="B50" s="1" t="str">
        <f>VLOOKUP(A50,'[1]Danh muc huyen'!B$8:C$18,2,0)</f>
        <v xml:space="preserve">Huyện Tịnh Biên </v>
      </c>
      <c r="C50" s="1">
        <v>30532</v>
      </c>
      <c r="D50" s="7">
        <v>46</v>
      </c>
      <c r="E50" s="8" t="str">
        <f>VLOOKUP(C50,[1]DanhMuc_31_03_2012!B$7:C$173,2,0)</f>
        <v>Xã Vĩnh Trung</v>
      </c>
      <c r="F50" s="8">
        <v>5</v>
      </c>
      <c r="G50" s="8" t="str">
        <f t="shared" si="5"/>
        <v>3053205</v>
      </c>
      <c r="H50" s="8" t="str">
        <f>VLOOKUP(VALUE(G50),[1]Danhmuc_31_3_2012!E$6:G$894,3,0)</f>
        <v>Ấp Vĩnh Hạ</v>
      </c>
      <c r="I50" s="8">
        <v>1</v>
      </c>
      <c r="J50" s="8" t="s">
        <v>157</v>
      </c>
      <c r="K50" s="8">
        <v>1</v>
      </c>
      <c r="L50" s="8" t="str">
        <f>IFERROR(VLOOKUP(K50,dm_ts!$B$3:$C$24,2,0)," ")</f>
        <v>Cá tra</v>
      </c>
      <c r="M50" s="8">
        <v>2500</v>
      </c>
      <c r="N50" s="8">
        <v>2300</v>
      </c>
      <c r="O50" s="18">
        <v>1</v>
      </c>
      <c r="P50" s="21" t="s">
        <v>216</v>
      </c>
      <c r="Q50" s="1">
        <v>0</v>
      </c>
      <c r="R50" s="1" t="str">
        <f>IFERROR(VLOOKUP(Q50,dm_ts!$G$4:$H$9,2,0)," ")</f>
        <v xml:space="preserve"> </v>
      </c>
      <c r="U50" s="1">
        <v>0.17299999999999999</v>
      </c>
      <c r="V50" s="1">
        <v>3.4</v>
      </c>
      <c r="W50" s="1">
        <v>120</v>
      </c>
      <c r="X50" s="1">
        <v>43361</v>
      </c>
      <c r="Y50" s="1">
        <v>43392</v>
      </c>
      <c r="Z50" s="1">
        <v>1.6</v>
      </c>
      <c r="AA50" s="1">
        <v>2</v>
      </c>
      <c r="AB50" s="1" t="str">
        <f>IFERROR(VLOOKUP(AA50,dm_ts!$G$12:$H$14,2,0)," ")</f>
        <v>Tiêu thụ nội địa</v>
      </c>
      <c r="AD50" s="1" t="str">
        <f>IFERROR(VLOOKUP(AC50,dm_ts!$B$3:$C$24,2,0)," ")</f>
        <v xml:space="preserve"> </v>
      </c>
      <c r="AH50" s="1" t="str">
        <f t="shared" si="6"/>
        <v xml:space="preserve"> </v>
      </c>
      <c r="AI50" s="1" t="s">
        <v>215</v>
      </c>
      <c r="AJ50" s="1" t="str">
        <f>IFERROR(VLOOKUP(AI50,dm_ts!$G$4:$H$9,2,0)," ")</f>
        <v xml:space="preserve"> </v>
      </c>
      <c r="AS50" s="1">
        <v>0</v>
      </c>
      <c r="AT50" s="1" t="str">
        <f>IFERROR(VLOOKUP(AS50,dm_ts!$G$12:$H$14,2,0)," ")</f>
        <v xml:space="preserve"> </v>
      </c>
      <c r="AV50" s="1" t="str">
        <f>IFERROR(VLOOKUP(AU50,dm_ts!$B$3:$C$24,2,0)," ")</f>
        <v xml:space="preserve"> </v>
      </c>
      <c r="AY50" s="1" t="s">
        <v>215</v>
      </c>
      <c r="AZ50" s="1" t="str">
        <f t="shared" si="7"/>
        <v xml:space="preserve"> </v>
      </c>
      <c r="BB50" s="1" t="str">
        <f>IFERROR(VLOOKUP(BA50,dm_ts!$G$4:$H$9,2,0)," ")</f>
        <v xml:space="preserve"> </v>
      </c>
      <c r="BM50" s="1" t="str">
        <f>IFERROR(VLOOKUP(BL50,dm_ts!$B$3:$C$24,2,0)," ")</f>
        <v xml:space="preserve"> </v>
      </c>
      <c r="BQ50" s="1" t="str">
        <f t="shared" si="8"/>
        <v xml:space="preserve"> </v>
      </c>
      <c r="BS50" s="1" t="str">
        <f>IFERROR(VLOOKUP(BR50,dm_ts!$G$4:$H$9,2,0)," ")</f>
        <v xml:space="preserve"> </v>
      </c>
      <c r="CD50" s="1" t="str">
        <f>IFERROR(VLOOKUP(CC50,dm_ts!$B$3:$C$24,2,0)," ")</f>
        <v xml:space="preserve"> </v>
      </c>
      <c r="CH50" s="1" t="str">
        <f t="shared" si="9"/>
        <v xml:space="preserve"> </v>
      </c>
      <c r="CJ50" s="1" t="str">
        <f>IFERROR(VLOOKUP(CI50,dm_ts!$G$4:$H$9,2,0)," ")</f>
        <v xml:space="preserve"> </v>
      </c>
      <c r="CT50" s="1">
        <v>1</v>
      </c>
      <c r="CU50" s="1">
        <v>2</v>
      </c>
      <c r="CV50" s="1">
        <v>43298</v>
      </c>
      <c r="CW50" s="1">
        <v>43299</v>
      </c>
      <c r="CX50" s="1">
        <v>2300</v>
      </c>
      <c r="CY50" s="1">
        <v>1.6</v>
      </c>
      <c r="CZ50" s="1">
        <v>700</v>
      </c>
      <c r="EH50" s="1">
        <v>2500</v>
      </c>
      <c r="EI50" s="1">
        <v>2300</v>
      </c>
      <c r="EJ50" s="1">
        <v>1</v>
      </c>
      <c r="EK50" s="1">
        <v>2</v>
      </c>
    </row>
    <row r="51" spans="1:141" x14ac:dyDescent="0.2">
      <c r="A51" s="1">
        <v>890</v>
      </c>
      <c r="B51" s="1" t="str">
        <f>VLOOKUP(A51,'[1]Danh muc huyen'!B$8:C$18,2,0)</f>
        <v xml:space="preserve">Huyện Tịnh Biên </v>
      </c>
      <c r="C51" s="1">
        <v>30541</v>
      </c>
      <c r="D51" s="7">
        <v>47</v>
      </c>
      <c r="E51" s="8" t="str">
        <f>VLOOKUP(C51,[1]DanhMuc_31_03_2012!B$7:C$173,2,0)</f>
        <v>Xã Tân Lập</v>
      </c>
      <c r="F51" s="8">
        <v>1</v>
      </c>
      <c r="G51" s="8" t="str">
        <f t="shared" si="5"/>
        <v>3054101</v>
      </c>
      <c r="H51" s="8" t="str">
        <f>VLOOKUP(VALUE(G51),[1]Danhmuc_31_3_2012!E$6:G$894,3,0)</f>
        <v>Ấp Tân Thành</v>
      </c>
      <c r="I51" s="8">
        <v>1</v>
      </c>
      <c r="J51" s="8" t="s">
        <v>159</v>
      </c>
      <c r="K51" s="8"/>
      <c r="L51" s="8" t="str">
        <f>IFERROR(VLOOKUP(K51,dm_ts!$B$3:$C$24,2,0)," ")</f>
        <v xml:space="preserve"> </v>
      </c>
      <c r="M51" s="8"/>
      <c r="N51" s="8"/>
      <c r="O51" s="18"/>
      <c r="P51" s="21" t="s">
        <v>215</v>
      </c>
      <c r="R51" s="1" t="str">
        <f>IFERROR(VLOOKUP(Q51,dm_ts!$G$4:$H$9,2,0)," ")</f>
        <v xml:space="preserve"> </v>
      </c>
      <c r="AA51" s="1">
        <v>0</v>
      </c>
      <c r="AB51" s="1" t="str">
        <f>IFERROR(VLOOKUP(AA51,dm_ts!$G$12:$H$14,2,0)," ")</f>
        <v xml:space="preserve"> </v>
      </c>
      <c r="AD51" s="1" t="str">
        <f>IFERROR(VLOOKUP(AC51,dm_ts!$B$3:$C$24,2,0)," ")</f>
        <v xml:space="preserve"> </v>
      </c>
      <c r="AH51" s="1" t="str">
        <f t="shared" si="6"/>
        <v xml:space="preserve"> </v>
      </c>
      <c r="AI51" s="1" t="s">
        <v>215</v>
      </c>
      <c r="AJ51" s="1" t="str">
        <f>IFERROR(VLOOKUP(AI51,dm_ts!$G$4:$H$9,2,0)," ")</f>
        <v xml:space="preserve"> </v>
      </c>
      <c r="AS51" s="1">
        <v>0</v>
      </c>
      <c r="AT51" s="1" t="str">
        <f>IFERROR(VLOOKUP(AS51,dm_ts!$G$12:$H$14,2,0)," ")</f>
        <v xml:space="preserve"> </v>
      </c>
      <c r="AV51" s="1" t="str">
        <f>IFERROR(VLOOKUP(AU51,dm_ts!$B$3:$C$24,2,0)," ")</f>
        <v xml:space="preserve"> </v>
      </c>
      <c r="AY51" s="1" t="s">
        <v>215</v>
      </c>
      <c r="AZ51" s="1" t="str">
        <f t="shared" si="7"/>
        <v xml:space="preserve"> </v>
      </c>
      <c r="BB51" s="1" t="str">
        <f>IFERROR(VLOOKUP(BA51,dm_ts!$G$4:$H$9,2,0)," ")</f>
        <v xml:space="preserve"> </v>
      </c>
      <c r="BM51" s="1" t="str">
        <f>IFERROR(VLOOKUP(BL51,dm_ts!$B$3:$C$24,2,0)," ")</f>
        <v xml:space="preserve"> </v>
      </c>
      <c r="BQ51" s="1" t="str">
        <f t="shared" si="8"/>
        <v xml:space="preserve"> </v>
      </c>
      <c r="BS51" s="1" t="str">
        <f>IFERROR(VLOOKUP(BR51,dm_ts!$G$4:$H$9,2,0)," ")</f>
        <v xml:space="preserve"> </v>
      </c>
      <c r="CD51" s="1" t="str">
        <f>IFERROR(VLOOKUP(CC51,dm_ts!$B$3:$C$24,2,0)," ")</f>
        <v xml:space="preserve"> </v>
      </c>
      <c r="CH51" s="1" t="str">
        <f t="shared" si="9"/>
        <v xml:space="preserve"> </v>
      </c>
      <c r="CJ51" s="1" t="str">
        <f>IFERROR(VLOOKUP(CI51,dm_ts!$G$4:$H$9,2,0)," ")</f>
        <v xml:space="preserve"> </v>
      </c>
    </row>
    <row r="52" spans="1:141" x14ac:dyDescent="0.2">
      <c r="A52" s="1">
        <v>890</v>
      </c>
      <c r="B52" s="1" t="str">
        <f>VLOOKUP(A52,'[1]Danh muc huyen'!B$8:C$18,2,0)</f>
        <v xml:space="preserve">Huyện Tịnh Biên </v>
      </c>
      <c r="C52" s="1">
        <v>30541</v>
      </c>
      <c r="D52" s="9">
        <v>48</v>
      </c>
      <c r="E52" s="10" t="str">
        <f>VLOOKUP(C52,[1]DanhMuc_31_03_2012!B$7:C$173,2,0)</f>
        <v>Xã Tân Lập</v>
      </c>
      <c r="F52" s="10">
        <v>1</v>
      </c>
      <c r="G52" s="10" t="str">
        <f t="shared" si="5"/>
        <v>3054101</v>
      </c>
      <c r="H52" s="10" t="str">
        <f>VLOOKUP(VALUE(G52),[1]Danhmuc_31_3_2012!E$6:G$894,3,0)</f>
        <v>Ấp Tân Thành</v>
      </c>
      <c r="I52" s="10">
        <v>1</v>
      </c>
      <c r="J52" s="10" t="s">
        <v>158</v>
      </c>
      <c r="K52" s="10">
        <v>3</v>
      </c>
      <c r="L52" s="10" t="str">
        <f>IFERROR(VLOOKUP(K52,dm_ts!$B$3:$C$24,2,0)," ")</f>
        <v>Cá lóc</v>
      </c>
      <c r="M52" s="10">
        <v>3000</v>
      </c>
      <c r="N52" s="10">
        <v>2000</v>
      </c>
      <c r="O52" s="19">
        <v>2</v>
      </c>
      <c r="P52" s="21" t="s">
        <v>214</v>
      </c>
      <c r="Q52" s="1">
        <v>0</v>
      </c>
      <c r="R52" s="1" t="str">
        <f>IFERROR(VLOOKUP(Q52,dm_ts!$G$4:$H$9,2,0)," ")</f>
        <v xml:space="preserve"> </v>
      </c>
      <c r="U52" s="1">
        <v>2E-3</v>
      </c>
      <c r="V52" s="1">
        <v>5</v>
      </c>
      <c r="W52" s="1">
        <v>1000</v>
      </c>
      <c r="X52" s="1">
        <v>43329</v>
      </c>
      <c r="Y52" s="1">
        <v>43452</v>
      </c>
      <c r="Z52" s="1">
        <v>2</v>
      </c>
      <c r="AA52" s="1">
        <v>2</v>
      </c>
      <c r="AB52" s="1" t="str">
        <f>IFERROR(VLOOKUP(AA52,dm_ts!$G$12:$H$14,2,0)," ")</f>
        <v>Tiêu thụ nội địa</v>
      </c>
      <c r="AD52" s="1" t="str">
        <f>IFERROR(VLOOKUP(AC52,dm_ts!$B$3:$C$24,2,0)," ")</f>
        <v xml:space="preserve"> </v>
      </c>
      <c r="AH52" s="1" t="str">
        <f t="shared" si="6"/>
        <v xml:space="preserve"> </v>
      </c>
      <c r="AI52" s="1" t="s">
        <v>215</v>
      </c>
      <c r="AJ52" s="1" t="str">
        <f>IFERROR(VLOOKUP(AI52,dm_ts!$G$4:$H$9,2,0)," ")</f>
        <v xml:space="preserve"> </v>
      </c>
      <c r="AS52" s="1">
        <v>0</v>
      </c>
      <c r="AT52" s="1" t="str">
        <f>IFERROR(VLOOKUP(AS52,dm_ts!$G$12:$H$14,2,0)," ")</f>
        <v xml:space="preserve"> </v>
      </c>
      <c r="AV52" s="1" t="str">
        <f>IFERROR(VLOOKUP(AU52,dm_ts!$B$3:$C$24,2,0)," ")</f>
        <v xml:space="preserve"> </v>
      </c>
      <c r="AY52" s="1" t="s">
        <v>215</v>
      </c>
      <c r="AZ52" s="1" t="str">
        <f t="shared" si="7"/>
        <v xml:space="preserve"> </v>
      </c>
      <c r="BB52" s="1" t="str">
        <f>IFERROR(VLOOKUP(BA52,dm_ts!$G$4:$H$9,2,0)," ")</f>
        <v xml:space="preserve"> </v>
      </c>
      <c r="BM52" s="1" t="str">
        <f>IFERROR(VLOOKUP(BL52,dm_ts!$B$3:$C$24,2,0)," ")</f>
        <v xml:space="preserve"> </v>
      </c>
      <c r="BQ52" s="1" t="str">
        <f t="shared" si="8"/>
        <v xml:space="preserve"> </v>
      </c>
      <c r="BS52" s="1" t="str">
        <f>IFERROR(VLOOKUP(BR52,dm_ts!$G$4:$H$9,2,0)," ")</f>
        <v xml:space="preserve"> </v>
      </c>
      <c r="CD52" s="1" t="str">
        <f>IFERROR(VLOOKUP(CC52,dm_ts!$B$3:$C$24,2,0)," ")</f>
        <v xml:space="preserve"> </v>
      </c>
      <c r="CH52" s="1" t="str">
        <f t="shared" si="9"/>
        <v xml:space="preserve"> </v>
      </c>
      <c r="CJ52" s="1" t="str">
        <f>IFERROR(VLOOKUP(CI52,dm_ts!$G$4:$H$9,2,0)," ")</f>
        <v xml:space="preserve"> </v>
      </c>
    </row>
  </sheetData>
  <sortState ref="A2:DW2395">
    <sortCondition ref="A2:A2395"/>
    <sortCondition ref="C2:C2395"/>
    <sortCondition ref="F2:F2395"/>
  </sortState>
  <mergeCells count="2">
    <mergeCell ref="D2:N2"/>
    <mergeCell ref="D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161</v>
      </c>
      <c r="C2" t="s">
        <v>162</v>
      </c>
    </row>
    <row r="3" spans="2:3" x14ac:dyDescent="0.25">
      <c r="B3">
        <v>1600583588</v>
      </c>
      <c r="C3" t="s">
        <v>163</v>
      </c>
    </row>
    <row r="4" spans="2:3" x14ac:dyDescent="0.25">
      <c r="B4">
        <v>1600194461</v>
      </c>
      <c r="C4" t="s">
        <v>164</v>
      </c>
    </row>
    <row r="5" spans="2:3" x14ac:dyDescent="0.25">
      <c r="B5">
        <v>1601269529</v>
      </c>
      <c r="C5" t="s">
        <v>165</v>
      </c>
    </row>
    <row r="6" spans="2:3" x14ac:dyDescent="0.25">
      <c r="B6">
        <v>2000359272</v>
      </c>
      <c r="C6" t="s">
        <v>166</v>
      </c>
    </row>
    <row r="7" spans="2:3" x14ac:dyDescent="0.25">
      <c r="B7">
        <v>1800648867</v>
      </c>
      <c r="C7" t="s">
        <v>167</v>
      </c>
    </row>
    <row r="8" spans="2:3" x14ac:dyDescent="0.25">
      <c r="B8">
        <v>1600680398</v>
      </c>
      <c r="C8" t="s">
        <v>168</v>
      </c>
    </row>
    <row r="9" spans="2:3" x14ac:dyDescent="0.25">
      <c r="B9">
        <v>1600685928</v>
      </c>
      <c r="C9" t="s">
        <v>169</v>
      </c>
    </row>
    <row r="10" spans="2:3" x14ac:dyDescent="0.25">
      <c r="B10">
        <v>1500742308</v>
      </c>
      <c r="C10" t="s">
        <v>170</v>
      </c>
    </row>
    <row r="11" spans="2:3" x14ac:dyDescent="0.25">
      <c r="B11">
        <v>1600903460</v>
      </c>
      <c r="C11" t="s">
        <v>171</v>
      </c>
    </row>
    <row r="12" spans="2:3" x14ac:dyDescent="0.25">
      <c r="B12">
        <v>1600632059</v>
      </c>
      <c r="C12" t="s">
        <v>172</v>
      </c>
    </row>
    <row r="13" spans="2:3" x14ac:dyDescent="0.25">
      <c r="B13">
        <v>1400572765</v>
      </c>
      <c r="C13" t="s">
        <v>173</v>
      </c>
    </row>
    <row r="14" spans="2:3" x14ac:dyDescent="0.25">
      <c r="B14">
        <v>1800627923</v>
      </c>
      <c r="C14" t="s">
        <v>174</v>
      </c>
    </row>
    <row r="15" spans="2:3" x14ac:dyDescent="0.25">
      <c r="B15">
        <v>1400112623</v>
      </c>
      <c r="C15" t="s">
        <v>175</v>
      </c>
    </row>
    <row r="16" spans="2:3" x14ac:dyDescent="0.25">
      <c r="B16">
        <v>1600513044</v>
      </c>
      <c r="C16" t="s">
        <v>176</v>
      </c>
    </row>
    <row r="17" spans="2:3" x14ac:dyDescent="0.25">
      <c r="B17">
        <v>1800201010</v>
      </c>
      <c r="C17" t="s">
        <v>177</v>
      </c>
    </row>
    <row r="18" spans="2:3" x14ac:dyDescent="0.25">
      <c r="B18" s="2" t="s">
        <v>178</v>
      </c>
      <c r="C18" t="s">
        <v>179</v>
      </c>
    </row>
    <row r="19" spans="2:3" x14ac:dyDescent="0.25">
      <c r="C19" t="s">
        <v>180</v>
      </c>
    </row>
    <row r="20" spans="2:3" x14ac:dyDescent="0.25">
      <c r="C20" t="s">
        <v>181</v>
      </c>
    </row>
    <row r="21" spans="2:3" x14ac:dyDescent="0.25">
      <c r="C21" t="s">
        <v>182</v>
      </c>
    </row>
    <row r="22" spans="2:3" x14ac:dyDescent="0.25">
      <c r="C22" t="s">
        <v>183</v>
      </c>
    </row>
    <row r="23" spans="2:3" x14ac:dyDescent="0.25">
      <c r="C2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185</v>
      </c>
      <c r="C2" t="s">
        <v>186</v>
      </c>
    </row>
    <row r="3" spans="2:8" x14ac:dyDescent="0.25">
      <c r="B3">
        <v>1</v>
      </c>
      <c r="C3" t="s">
        <v>187</v>
      </c>
    </row>
    <row r="4" spans="2:8" x14ac:dyDescent="0.25">
      <c r="B4">
        <v>2</v>
      </c>
      <c r="C4" t="s">
        <v>188</v>
      </c>
      <c r="G4">
        <v>1</v>
      </c>
      <c r="H4" t="s">
        <v>218</v>
      </c>
    </row>
    <row r="5" spans="2:8" x14ac:dyDescent="0.25">
      <c r="B5">
        <v>3</v>
      </c>
      <c r="C5" t="s">
        <v>189</v>
      </c>
      <c r="G5">
        <v>2</v>
      </c>
      <c r="H5" t="s">
        <v>219</v>
      </c>
    </row>
    <row r="6" spans="2:8" x14ac:dyDescent="0.25">
      <c r="B6">
        <v>4</v>
      </c>
      <c r="C6" t="s">
        <v>190</v>
      </c>
      <c r="G6">
        <v>3</v>
      </c>
      <c r="H6" t="s">
        <v>220</v>
      </c>
    </row>
    <row r="7" spans="2:8" x14ac:dyDescent="0.25">
      <c r="B7">
        <v>5</v>
      </c>
      <c r="C7" t="s">
        <v>191</v>
      </c>
      <c r="G7">
        <v>4</v>
      </c>
      <c r="H7" t="s">
        <v>221</v>
      </c>
    </row>
    <row r="8" spans="2:8" x14ac:dyDescent="0.25">
      <c r="B8">
        <v>6</v>
      </c>
      <c r="C8" t="s">
        <v>192</v>
      </c>
      <c r="G8">
        <v>5</v>
      </c>
      <c r="H8" t="s">
        <v>222</v>
      </c>
    </row>
    <row r="9" spans="2:8" x14ac:dyDescent="0.25">
      <c r="B9">
        <v>7</v>
      </c>
      <c r="C9" t="s">
        <v>193</v>
      </c>
      <c r="G9">
        <v>6</v>
      </c>
      <c r="H9" t="s">
        <v>223</v>
      </c>
    </row>
    <row r="10" spans="2:8" x14ac:dyDescent="0.25">
      <c r="B10">
        <v>8</v>
      </c>
      <c r="C10" t="s">
        <v>194</v>
      </c>
    </row>
    <row r="11" spans="2:8" x14ac:dyDescent="0.25">
      <c r="B11">
        <v>9</v>
      </c>
      <c r="C11" t="s">
        <v>195</v>
      </c>
    </row>
    <row r="12" spans="2:8" x14ac:dyDescent="0.25">
      <c r="B12">
        <v>10</v>
      </c>
      <c r="C12" t="s">
        <v>196</v>
      </c>
      <c r="G12">
        <v>1</v>
      </c>
      <c r="H12" t="s">
        <v>225</v>
      </c>
    </row>
    <row r="13" spans="2:8" x14ac:dyDescent="0.25">
      <c r="B13">
        <v>11</v>
      </c>
      <c r="C13" t="s">
        <v>197</v>
      </c>
      <c r="G13">
        <v>2</v>
      </c>
      <c r="H13" t="s">
        <v>226</v>
      </c>
    </row>
    <row r="14" spans="2:8" x14ac:dyDescent="0.25">
      <c r="B14">
        <v>12</v>
      </c>
      <c r="C14" t="s">
        <v>198</v>
      </c>
      <c r="G14">
        <v>3</v>
      </c>
      <c r="H14" t="s">
        <v>227</v>
      </c>
    </row>
    <row r="15" spans="2:8" x14ac:dyDescent="0.25">
      <c r="B15">
        <v>13</v>
      </c>
      <c r="C15" t="s">
        <v>199</v>
      </c>
    </row>
    <row r="16" spans="2:8" x14ac:dyDescent="0.25">
      <c r="B16">
        <v>14</v>
      </c>
      <c r="C16" t="s">
        <v>200</v>
      </c>
    </row>
    <row r="17" spans="2:3" x14ac:dyDescent="0.25">
      <c r="B17">
        <v>15</v>
      </c>
      <c r="C17" t="s">
        <v>201</v>
      </c>
    </row>
    <row r="18" spans="2:3" x14ac:dyDescent="0.25">
      <c r="B18">
        <v>16</v>
      </c>
      <c r="C18" t="s">
        <v>202</v>
      </c>
    </row>
    <row r="19" spans="2:3" x14ac:dyDescent="0.25">
      <c r="B19">
        <v>17</v>
      </c>
      <c r="C19" t="s">
        <v>203</v>
      </c>
    </row>
    <row r="20" spans="2:3" x14ac:dyDescent="0.25">
      <c r="B20">
        <v>18</v>
      </c>
      <c r="C20" t="s">
        <v>204</v>
      </c>
    </row>
    <row r="21" spans="2:3" x14ac:dyDescent="0.25">
      <c r="B21">
        <v>19</v>
      </c>
      <c r="C21" t="s">
        <v>205</v>
      </c>
    </row>
    <row r="22" spans="2:3" x14ac:dyDescent="0.25">
      <c r="B22">
        <v>20</v>
      </c>
      <c r="C22" t="s">
        <v>206</v>
      </c>
    </row>
    <row r="23" spans="2:3" x14ac:dyDescent="0.25">
      <c r="B23">
        <v>21</v>
      </c>
      <c r="C23" t="s">
        <v>207</v>
      </c>
    </row>
    <row r="24" spans="2:3" x14ac:dyDescent="0.25">
      <c r="B24">
        <v>22</v>
      </c>
      <c r="C2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2019-06-28T07:51:31Z</dcterms:modified>
</cp:coreProperties>
</file>